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00"/>
  </bookViews>
  <sheets>
    <sheet name="5-илова" sheetId="3" r:id="rId1"/>
  </sheets>
  <definedNames>
    <definedName name="_xlnm._FilterDatabase" localSheetId="0" hidden="1">'5-илова'!$B$6:$N$211</definedName>
    <definedName name="_xlnm.Print_Area" localSheetId="0">'5-илова'!$A$1:$M$212</definedName>
  </definedNames>
  <calcPr calcId="162913"/>
</workbook>
</file>

<file path=xl/calcChain.xml><?xml version="1.0" encoding="utf-8"?>
<calcChain xmlns="http://schemas.openxmlformats.org/spreadsheetml/2006/main">
  <c r="M171" i="3" l="1"/>
  <c r="M163" i="3"/>
  <c r="M162" i="3"/>
  <c r="M158" i="3"/>
  <c r="M157" i="3"/>
  <c r="M145" i="3"/>
  <c r="M132" i="3"/>
  <c r="M123" i="3"/>
  <c r="M122" i="3"/>
  <c r="M95" i="3"/>
  <c r="M93" i="3"/>
  <c r="M88" i="3"/>
  <c r="M87" i="3"/>
  <c r="M84" i="3"/>
  <c r="M81" i="3"/>
  <c r="M80" i="3"/>
  <c r="M69" i="3"/>
  <c r="M68" i="3"/>
  <c r="M67" i="3"/>
  <c r="M60" i="3"/>
  <c r="M56" i="3"/>
  <c r="M55" i="3"/>
  <c r="M48" i="3"/>
  <c r="M45" i="3"/>
  <c r="M39" i="3"/>
  <c r="M35" i="3"/>
  <c r="M33" i="3"/>
  <c r="M32" i="3"/>
  <c r="M30" i="3"/>
  <c r="M27" i="3"/>
  <c r="M23" i="3"/>
  <c r="M22" i="3"/>
  <c r="M21" i="3"/>
  <c r="M20" i="3"/>
  <c r="M19" i="3"/>
  <c r="M18" i="3"/>
  <c r="M10" i="3"/>
  <c r="M211" i="3" l="1"/>
  <c r="M212" i="3" s="1"/>
</calcChain>
</file>

<file path=xl/sharedStrings.xml><?xml version="1.0" encoding="utf-8"?>
<sst xmlns="http://schemas.openxmlformats.org/spreadsheetml/2006/main" count="1648" uniqueCount="804">
  <si>
    <t>№</t>
  </si>
  <si>
    <t>Chiqindilarni yig‘ish, ishlov berish va yo‘q qilishga doir xizmatlar; chiqindilarni utilizasiya qilishga doir xizmatlar</t>
  </si>
  <si>
    <t>Moliyalashtirih manbai</t>
  </si>
  <si>
    <t xml:space="preserve">  LOT raqami</t>
  </si>
  <si>
    <t xml:space="preserve"> Buyurtmachi STIR raqami</t>
  </si>
  <si>
    <t xml:space="preserve"> Yetkazib beruvchining nomi va STIR raqami</t>
  </si>
  <si>
    <t xml:space="preserve"> Shartnoma qiymati</t>
  </si>
  <si>
    <t>Shartnoma raqami va sanasi</t>
  </si>
  <si>
    <t>5 ish kuni</t>
  </si>
  <si>
    <t>15 kun</t>
  </si>
  <si>
    <t>10 kun</t>
  </si>
  <si>
    <t>30 kun</t>
  </si>
  <si>
    <t>5 kun</t>
  </si>
  <si>
    <t>45 kun</t>
  </si>
  <si>
    <t>7 kun</t>
  </si>
  <si>
    <t>150 kun</t>
  </si>
  <si>
    <t>3 kun</t>
  </si>
  <si>
    <t>1 dona</t>
  </si>
  <si>
    <t>40 dona</t>
  </si>
  <si>
    <t>5 dona</t>
  </si>
  <si>
    <t>16 dona</t>
  </si>
  <si>
    <t>6 dona</t>
  </si>
  <si>
    <t>4 dona</t>
  </si>
  <si>
    <t>2 dona</t>
  </si>
  <si>
    <t>12 dona</t>
  </si>
  <si>
    <t>10 dona</t>
  </si>
  <si>
    <t>5000 dona</t>
  </si>
  <si>
    <t>120 tn</t>
  </si>
  <si>
    <t>9 dona</t>
  </si>
  <si>
    <t>600 tn</t>
  </si>
  <si>
    <t>200 tn</t>
  </si>
  <si>
    <t>27 tn</t>
  </si>
  <si>
    <t>500 metr</t>
  </si>
  <si>
    <t>Kompyuter, elektron va optik uskunalar</t>
  </si>
  <si>
    <t>Boshqa guruhlarga kiritilmagan mashina va uskunalar</t>
  </si>
  <si>
    <t>Axborot texnologiyalari sohasidagi xizmatlar</t>
  </si>
  <si>
    <t>Boshqa nometall mineral mahsulotlar</t>
  </si>
  <si>
    <t>Pochta aloqasi xizmatlari va kuryerlik xizmatlari</t>
  </si>
  <si>
    <t>Ma'lumotlar e'lon qilinayotgan davr bo'yicha jami:</t>
  </si>
  <si>
    <t>Hisobot yilining o'tgan davri uchun jami:</t>
  </si>
  <si>
    <t>1 xizmat</t>
  </si>
  <si>
    <t>o'z mablag'lari</t>
  </si>
  <si>
    <t>Услуги в области архитектуры и инженерно-технического проектирования, технических испытаний, исследований и анализа</t>
  </si>
  <si>
    <t>76 xizmat</t>
  </si>
  <si>
    <t>"CODE STUDIO SOLUTIONS" MCHJ</t>
  </si>
  <si>
    <t>3000 kg</t>
  </si>
  <si>
    <t>2500 dona</t>
  </si>
  <si>
    <t>54 rulon</t>
  </si>
  <si>
    <t>7000 tn</t>
  </si>
  <si>
    <t>11 dona</t>
  </si>
  <si>
    <t>7000 dona</t>
  </si>
  <si>
    <t>200,16 m</t>
  </si>
  <si>
    <t>600 dona</t>
  </si>
  <si>
    <t>10 komplekt</t>
  </si>
  <si>
    <t>487 dona</t>
  </si>
  <si>
    <t>1800 dona</t>
  </si>
  <si>
    <t>80 kg</t>
  </si>
  <si>
    <t>ЧП "BASTION GROUP"</t>
  </si>
  <si>
    <t>300 kg</t>
  </si>
  <si>
    <t>TEGETA MOTORS CENTRAL ASIA MCHJ</t>
  </si>
  <si>
    <t>30000 l</t>
  </si>
  <si>
    <t xml:space="preserve">КБ с ОЗ при ИЯФ АН РУз                                      </t>
  </si>
  <si>
    <t>"TOYLOQ TOZA HUDUD" MAS'ULIYATI CHEKLANGAN JAMIYAT</t>
  </si>
  <si>
    <t>330,48 tn</t>
  </si>
  <si>
    <t>СП ООО "ARTIKULAZIYA KABEL"</t>
  </si>
  <si>
    <t>59834 m/kg</t>
  </si>
  <si>
    <t>"ZOMIN-AUTO-PARK" MCHJ</t>
  </si>
  <si>
    <t>OOO "AFSONA INVEST"</t>
  </si>
  <si>
    <t>"TOUCH STONE STEEL TRADING" MAS'ULIYATI CHEKLANGAN JAMIYAT</t>
  </si>
  <si>
    <t>180000 tn</t>
  </si>
  <si>
    <t>"TURG`UN KARVON"XK</t>
  </si>
  <si>
    <t>10000 l</t>
  </si>
  <si>
    <t>"NOVA AUTO PARTS" XK</t>
  </si>
  <si>
    <t>24 dona</t>
  </si>
  <si>
    <t>"SOFMET" MCHJ</t>
  </si>
  <si>
    <t>7274 m</t>
  </si>
  <si>
    <t>3 xizmat</t>
  </si>
  <si>
    <t>900 kg</t>
  </si>
  <si>
    <t>353258 m3</t>
  </si>
  <si>
    <t>5396 juft</t>
  </si>
  <si>
    <t>400 dona</t>
  </si>
  <si>
    <t>"PROM POLYMER TRADE INC"</t>
  </si>
  <si>
    <t>396 tn</t>
  </si>
  <si>
    <t>393 dona</t>
  </si>
  <si>
    <t>640 kg</t>
  </si>
  <si>
    <t>7 dona</t>
  </si>
  <si>
    <t>44 dona</t>
  </si>
  <si>
    <t>1000 tn</t>
  </si>
  <si>
    <t>50 dona</t>
  </si>
  <si>
    <t>1839 dona</t>
  </si>
  <si>
    <t>1525 dona</t>
  </si>
  <si>
    <t>78 dona</t>
  </si>
  <si>
    <t>15000 tn</t>
  </si>
  <si>
    <t>13 dona</t>
  </si>
  <si>
    <t xml:space="preserve">АО "Джизакский Аккумуляторный Завод"                        </t>
  </si>
  <si>
    <t>1155 dona</t>
  </si>
  <si>
    <t>90 dona</t>
  </si>
  <si>
    <t>552 tn</t>
  </si>
  <si>
    <t>720 tn</t>
  </si>
  <si>
    <t>547 dona</t>
  </si>
  <si>
    <t>Огнеупорные изделия</t>
  </si>
  <si>
    <t>210 tn</t>
  </si>
  <si>
    <t>20 dona</t>
  </si>
  <si>
    <t>21 dona</t>
  </si>
  <si>
    <t>Насос агрегатный</t>
  </si>
  <si>
    <t>1 komplekt</t>
  </si>
  <si>
    <t>1400 dona</t>
  </si>
  <si>
    <t>900 m</t>
  </si>
  <si>
    <t>15 dona</t>
  </si>
  <si>
    <t>ООО "HEL-DEN"</t>
  </si>
  <si>
    <t>8525 dona</t>
  </si>
  <si>
    <t>FOROFFICE MChJ</t>
  </si>
  <si>
    <t>471 dona</t>
  </si>
  <si>
    <t>"ISAMAX" MAS'ULIYATI CHEKLANGAN JAMIYATI</t>
  </si>
  <si>
    <t>FIYU TECHNOLOGY CO LTD</t>
  </si>
  <si>
    <t>92 komplekt</t>
  </si>
  <si>
    <t xml:space="preserve">ООО "TBS Inform"                                            </t>
  </si>
  <si>
    <t>8 dona</t>
  </si>
  <si>
    <t>ООО "Blue Star Group"</t>
  </si>
  <si>
    <t>215 tn</t>
  </si>
  <si>
    <t>Golders Business Ltd</t>
  </si>
  <si>
    <t>ГУП "Центр по аккредитации"</t>
  </si>
  <si>
    <t xml:space="preserve">OOO "SKB"                                                   </t>
  </si>
  <si>
    <t>2 xizmat</t>
  </si>
  <si>
    <t>19 dona</t>
  </si>
  <si>
    <t>ООО "NAM MOTOR SERVIS"</t>
  </si>
  <si>
    <t>QURILISHDA MUHANDISLIK QIDIRUVLARI, GEOAXBOROT, SHAHARSOZLIK KADASTRI LOYIHA ILMIY-TEKSHIR MCHJ</t>
  </si>
  <si>
    <t>644 tn</t>
  </si>
  <si>
    <t>1015 tn</t>
  </si>
  <si>
    <t>TRUST NORMS MAS'ULIYATI CHEKLANGAN JAMIYATI</t>
  </si>
  <si>
    <t>"VENTE" MAS'ULIYATI CHEKLANGAN JAMIYAT</t>
  </si>
  <si>
    <t>10 tn</t>
  </si>
  <si>
    <t>"AVELLUM PARTNER" MAS'ULIYATI CHEKLANGAN JAMIYAT</t>
  </si>
  <si>
    <t>250 m/soat</t>
  </si>
  <si>
    <t>OOO"NIYAT OMAD QUVONCH"</t>
  </si>
  <si>
    <t>80m/soat</t>
  </si>
  <si>
    <t>"SPESTEXNIKA" MCHJ</t>
  </si>
  <si>
    <t>"TEXNO PLAZA-SERVICE" MAS`ULIYATI CHEKLANGAN JAMIYAT</t>
  </si>
  <si>
    <t>591 dona</t>
  </si>
  <si>
    <t>"MEGA RESOURCE" MCHJ</t>
  </si>
  <si>
    <t>14 dona</t>
  </si>
  <si>
    <t>WELDING CO MAS`ULIYATI CHEKLANGAN JAMIYAT</t>
  </si>
  <si>
    <t>"TEXNIK ME`YORLASH VA STANDARTLASHTIRISH ILMIY-TADQIQOT INSTITUT" DM</t>
  </si>
  <si>
    <t>2900 tn</t>
  </si>
  <si>
    <t>870 tn</t>
  </si>
  <si>
    <t>1 xizzmat</t>
  </si>
  <si>
    <t>6000 dona</t>
  </si>
  <si>
    <t>3960 dona</t>
  </si>
  <si>
    <t>3000 dona</t>
  </si>
  <si>
    <t>2000 dona</t>
  </si>
  <si>
    <t>27 komplekt</t>
  </si>
  <si>
    <t>126 tn</t>
  </si>
  <si>
    <t>23077 m3</t>
  </si>
  <si>
    <t>3600 tn</t>
  </si>
  <si>
    <t>810 tn</t>
  </si>
  <si>
    <t>30 dona</t>
  </si>
  <si>
    <t>3578 dona</t>
  </si>
  <si>
    <t>3650 kg</t>
  </si>
  <si>
    <t>40 tn</t>
  </si>
  <si>
    <t>100 kg</t>
  </si>
  <si>
    <t>1200 dona</t>
  </si>
  <si>
    <t>89,808 tn</t>
  </si>
  <si>
    <t>2857,1 tn</t>
  </si>
  <si>
    <t>159515 dona</t>
  </si>
  <si>
    <t>57 dona</t>
  </si>
  <si>
    <t>1120 kg</t>
  </si>
  <si>
    <t>Услуга по фрезерной обработке</t>
  </si>
  <si>
    <t>118 dona</t>
  </si>
  <si>
    <t>55 dona</t>
  </si>
  <si>
    <t>14020 dona</t>
  </si>
  <si>
    <t>120 dona</t>
  </si>
  <si>
    <t>1 ximzat</t>
  </si>
  <si>
    <t>4000 tn</t>
  </si>
  <si>
    <t>Rezina va plastmassa buyumlari</t>
  </si>
  <si>
    <t>2834,45 dona</t>
  </si>
  <si>
    <t>200 metr</t>
  </si>
  <si>
    <t>Электродвигатель</t>
  </si>
  <si>
    <t>Elektr uskunalari</t>
  </si>
  <si>
    <t>Boshqa tog‘-kon sanoati mahsulotlari</t>
  </si>
  <si>
    <t>6000 kg</t>
  </si>
  <si>
    <t>Boshqa tayyor buyumlar</t>
  </si>
  <si>
    <t>264 tn</t>
  </si>
  <si>
    <t>Tayyor metall buyumlari, mashina va asbob-uskunalardan tashqari</t>
  </si>
  <si>
    <t>125 dona</t>
  </si>
  <si>
    <t>Kiyim-kechak</t>
  </si>
  <si>
    <t>300 dona</t>
  </si>
  <si>
    <t>Xavfsizlikni ta'minlash va tergov bo‘yicha xizmatlar</t>
  </si>
  <si>
    <t>Mebel</t>
  </si>
  <si>
    <t>80 dona</t>
  </si>
  <si>
    <t>425 dona</t>
  </si>
  <si>
    <t>228 tn</t>
  </si>
  <si>
    <t>Ko‘chmas mulk operatsiyalariga doir xizmatlar</t>
  </si>
  <si>
    <t>Kimyoviy vositalar va kimyoviy mahsulotlar</t>
  </si>
  <si>
    <t>650 kg</t>
  </si>
  <si>
    <t>29 dona</t>
  </si>
  <si>
    <t>3791 tn</t>
  </si>
  <si>
    <t>11560 tn</t>
  </si>
  <si>
    <t>90 m2</t>
  </si>
  <si>
    <t>60 dona</t>
  </si>
  <si>
    <t>"VEHICLES DEPO" MAS'ULIYATI CHEKLANGAN JAMIYAT</t>
  </si>
  <si>
    <t>Me'morchilik va muhandislik-texnik loyihalashtirish, texnik sinov, tadqiqot va tahlil sohasidagi xizmatlar</t>
  </si>
  <si>
    <t>Ma'muriy, xo‘jalik va boshqa yordamchi xizmat ko‘rsatish sohasidagi xizmatlar</t>
  </si>
  <si>
    <t>36 m</t>
  </si>
  <si>
    <t>Avtotransport vositalari, shataklar va yarim shataklar</t>
  </si>
  <si>
    <t>800 kg</t>
  </si>
  <si>
    <t>128 dona</t>
  </si>
  <si>
    <t>18 dona</t>
  </si>
  <si>
    <t>20680 tn</t>
  </si>
  <si>
    <t>444 dona</t>
  </si>
  <si>
    <t>6957 tn</t>
  </si>
  <si>
    <t>365 kalendar kuni</t>
  </si>
  <si>
    <t>50 ish kuni</t>
  </si>
  <si>
    <t>90 kalendar kuni</t>
  </si>
  <si>
    <t>10 ish kuni</t>
  </si>
  <si>
    <t>3 ish kuni</t>
  </si>
  <si>
    <t>150 kalendar kuni</t>
  </si>
  <si>
    <t>15 kalendar kuni</t>
  </si>
  <si>
    <t>7 ish kuni</t>
  </si>
  <si>
    <t>20 ish kuni</t>
  </si>
  <si>
    <t>2 kun</t>
  </si>
  <si>
    <t>15 ish kuni</t>
  </si>
  <si>
    <t>30 kalendar kuni</t>
  </si>
  <si>
    <t>12 oy</t>
  </si>
  <si>
    <t>60 kalendar kuni</t>
  </si>
  <si>
    <t>60 ish kuni</t>
  </si>
  <si>
    <t>45 ish kuni</t>
  </si>
  <si>
    <t>2 kalendar kuni</t>
  </si>
  <si>
    <t>40 kalendar kuni</t>
  </si>
  <si>
    <t>365 kun</t>
  </si>
  <si>
    <t>7 kun'</t>
  </si>
  <si>
    <t>90 ish kuni</t>
  </si>
  <si>
    <t>5 kalendar kuni</t>
  </si>
  <si>
    <t>150 ish kuni</t>
  </si>
  <si>
    <t>45 sih kuni</t>
  </si>
  <si>
    <t>40 ish kuni</t>
  </si>
  <si>
    <t>120 ish kuni</t>
  </si>
  <si>
    <t>120 kalendar kuni</t>
  </si>
  <si>
    <t>10 kalendarr kuni</t>
  </si>
  <si>
    <t>30 ish kuni</t>
  </si>
  <si>
    <t>10 kalendar kuni</t>
  </si>
  <si>
    <t>25 ish kuni</t>
  </si>
  <si>
    <t>90  kalendar kuni</t>
  </si>
  <si>
    <t>4 ish kuni</t>
  </si>
  <si>
    <t>1 kun</t>
  </si>
  <si>
    <t>Davriy bosma nashrga elektron shaklda obuna bo‘lish va yetkazib berish xizmati</t>
  </si>
  <si>
    <t>Mahkamlovchi rolik</t>
  </si>
  <si>
    <t>O‘lchash vositalarini sinash, tekshirish va kalibrlash xizmati</t>
  </si>
  <si>
    <t>Zanglashga qarshi gruntovka</t>
  </si>
  <si>
    <t>Tikuv iplari</t>
  </si>
  <si>
    <t>Marganes rudalarini qazib olish xizmati</t>
  </si>
  <si>
    <t>Transport vositalarini baholash xizmati</t>
  </si>
  <si>
    <t>Termopara va suyuq metall namuna olgich</t>
  </si>
  <si>
    <t>Sopol plitka</t>
  </si>
  <si>
    <t>Lokomotivlar uchun cho‘yan tormoz kolodkasi</t>
  </si>
  <si>
    <t>manometr</t>
  </si>
  <si>
    <t>Assortimentdagi dastgoh</t>
  </si>
  <si>
    <t>Temirbeton shpallar</t>
  </si>
  <si>
    <t>Gayka buragichlar uchun nasadka - 10 dona: Suvga chidamli gipsokarton - 100 dona, Shiftbop gipsokarton - 150 dona, Plitkali yelim - 40 dona, Titan germetigi - 10 dona, Tashqi VDAK bo‘yog‘i - 2 dona, Qurilish shpatlyovkasi "Extra" - 20 kg, 50 dona, Samorez F3 - 30 kg, Samorez F5 - 5 kg, Samorez F1,6 - 4 kg, Agraf - 1000 dona, Oboyniy ugol - 35 dona. (jami 1426 dona/kg)</t>
  </si>
  <si>
    <t>Suv-havo purkagichi va payvandlash simi 690 kg miqdorda va manjetlar 150 dona miqdorda, konussimon 1/4 purkagichlar 1800 dona miqdorda.</t>
  </si>
  <si>
    <t>Qalay asosidagi antifriksion qotishma</t>
  </si>
  <si>
    <t>Gidravlik moy</t>
  </si>
  <si>
    <t>Po‘lat quyma zagotovkalar</t>
  </si>
  <si>
    <t>Mis tomirli kuch kabellari</t>
  </si>
  <si>
    <t>Transport vositalarini o‘rtacha ta’mirlash</t>
  </si>
  <si>
    <t>"Pulsor" ultratovushli suv hisoblagichi 2 dona va hisoblagichlardan ma’lumotlarni uzatish modemi 2 dona.</t>
  </si>
  <si>
    <t>Legirlangan po‘lat parchalari va chiqindilari</t>
  </si>
  <si>
    <t>Suyultirilgan gaz (proran)</t>
  </si>
  <si>
    <t>Yangi avtobuslar, trolleybuslar va yuk avtomobillari uchun pnevmatik shinalar va pokrishkalar</t>
  </si>
  <si>
    <t>Umumiy vazifadagi choksiz po‘lat quvur</t>
  </si>
  <si>
    <t>Asosiy vositalarni qayta baholash</t>
  </si>
  <si>
    <t>Po‘lat arqon</t>
  </si>
  <si>
    <t>Gazsimon mahsulotlarni assortimentda yetkazib berish</t>
  </si>
  <si>
    <t>Suyultirilgan gaz</t>
  </si>
  <si>
    <t>Tashqi ta’sirlardan himoya qilish uchun trikotaj qo‘lqoplar</t>
  </si>
  <si>
    <t>Transformatorlarni kapital ta’mirlash xizmati</t>
  </si>
  <si>
    <t>Sanatoriy-kurort tashkilotlariga yo‘llanma berish xizmati</t>
  </si>
  <si>
    <t>O‘tga chidamli qorishma</t>
  </si>
  <si>
    <t>Balandlik ishlari uchun himoya kaskasi</t>
  </si>
  <si>
    <t>Assortimentdagi montaj simi</t>
  </si>
  <si>
    <t>Shaxsiy kompyuter, Kompyuterga ulanadigan monitor, Noutbuk</t>
  </si>
  <si>
    <t>Kondensator qurilmasi</t>
  </si>
  <si>
    <t>temir</t>
  </si>
  <si>
    <t>Qurilish aravachasi</t>
  </si>
  <si>
    <t>Kommutator-xab 8 portli 10 dona, DS-7604NI-Q1 (STD) videoregistratori 10 dona, 8TV videokuzatuv qattiq diski 50 dona, ROE-switch 16 portli 10 dona, ROE-switch 8 portli 20 dona, DS 7732NXI-K4 (D) videoregistratori 10 dona, DS 9664NI-M8 videoregistratori 10 dona, DS 6916UDI- (B) (STD) videoregistratori 4 dona, DVH-VGA o‘tkazgichi 15 dona, DS -2CD2686G2-IZS videokuzatuv kamerasi 50 dona, DS -2CD2087G2-LU 2.8mm C videokuzatuv kamerasi 50 dona, DH-CS4010-8ET-60 kommutatori 50 dona, RJ-45 konnektori 1000 dona, HDMI 4K 10M kabeli 30 dona, 5m tarmoq filtri 20 dona, RJ-42 konnektori 500 dona, ko‘cha telekommunikatsiya germetik shkafi 10 dona.</t>
  </si>
  <si>
    <t>Sharikli yoki rolikli podshipnik</t>
  </si>
  <si>
    <t>Ohaktosh</t>
  </si>
  <si>
    <t>Qo‘rg‘oshinli statsionar akkumulyator batareyalari</t>
  </si>
  <si>
    <t>Kompyuterlar va ofis uskunalariga servis va xizmat ko‘rsatish</t>
  </si>
  <si>
    <t>Katakli polikarbonat</t>
  </si>
  <si>
    <t>O‘tga chidamli g‘isht</t>
  </si>
  <si>
    <t>Qattiqlikni o‘lchashning kompleks etaloni</t>
  </si>
  <si>
    <t>Sharsimon jez kran</t>
  </si>
  <si>
    <t>Olovbardosh buyumlar</t>
  </si>
  <si>
    <t>Jilvirlash toshi</t>
  </si>
  <si>
    <t>Binolarning qurilish konstruksiyalarini texnik tekshirish xizmati</t>
  </si>
  <si>
    <t xml:space="preserve">Kategoriyasi </t>
  </si>
  <si>
    <t>To'gridan to'gi xarid amalga oshirish asosi</t>
  </si>
  <si>
    <t xml:space="preserve">251201174212126
</t>
  </si>
  <si>
    <t>Xinyue Supply Chain Co.,Ltd., *</t>
  </si>
  <si>
    <t>ИП ООО "ACTION-MCFR MEDIAGURUHI", 306170670</t>
  </si>
  <si>
    <t xml:space="preserve">"CODE STUDIO SOLUTIONS" MCHJ, </t>
  </si>
  <si>
    <t>"STM COLOR", 301474715</t>
  </si>
  <si>
    <t>ТУРОН БИЗНЕС ХАМКОР МЧЖ, 300774152</t>
  </si>
  <si>
    <t>"GOLD GRAND ESTIMATION" MChJ, 303854897</t>
  </si>
  <si>
    <t>ООО"ALPHA MINING GROUP-ASIA", 307096453</t>
  </si>
  <si>
    <t>"RICH SELLS" MCHJ, 303437 347</t>
  </si>
  <si>
    <t>ООО"Сидермаг", *</t>
  </si>
  <si>
    <t>"VODIY KAFEL SAVDO" XUSUSIY KORXONA, 303479968</t>
  </si>
  <si>
    <t>"PLATINA IRON GROUP" MCHJ, 309711801</t>
  </si>
  <si>
    <t>"MANOKIP ZAVODI" MCHJ, 306165146</t>
  </si>
  <si>
    <t xml:space="preserve">АО "Эйвалекмахсустемирбетон",    200608454                         </t>
  </si>
  <si>
    <t>"ME'YOR TA'MIR" XUSUSIY KORXONASI, 304962969</t>
  </si>
  <si>
    <t>YTT "DJALILOV RUSTAM SAYFULLAYEVICH", 31910750450018</t>
  </si>
  <si>
    <t>"AHI GOOLD" MCHJ, 310122412</t>
  </si>
  <si>
    <t xml:space="preserve">ПФК "Металлург", 200847522                                       </t>
  </si>
  <si>
    <t>МЧЖ "BEKOBOD GAZ PROPAN", 300626984</t>
  </si>
  <si>
    <t xml:space="preserve">СРП ОАО "ЭНЕРГОТАЪМИР"  /УЗБЕКЭНЕРГО/,200838003                       </t>
  </si>
  <si>
    <t xml:space="preserve">ГП "РПЗРО", 200540669                                             </t>
  </si>
  <si>
    <t>ЧП "TEXNO BRS", 305478152</t>
  </si>
  <si>
    <t>"MOBIL INVEST FARG`ONA" MCHJ, 205697650</t>
  </si>
  <si>
    <t>"BEKOBOD KISLOROD ISHLAB CHIQARISH KORXONASI" MCHJ, 312100819</t>
  </si>
  <si>
    <t>"ALEKS-TRADE" MCHJ, 308532029</t>
  </si>
  <si>
    <t>"BUSINESS OLAMI" MCHJ, 309873434</t>
  </si>
  <si>
    <t>"BIZNES BAHOLASH" MCHJ, 307854894</t>
  </si>
  <si>
    <t>"WILD-GOLD" MCHJ, 310813873</t>
  </si>
  <si>
    <t>"KORXONA MM" MCHJ, 309979959</t>
  </si>
  <si>
    <t>"PROM POLYMER TRADE INC", *</t>
  </si>
  <si>
    <t>"KATRAN" MCHJ, 201426634</t>
  </si>
  <si>
    <t>ХК "VERTEX DEVELOP GROUP", 304548041</t>
  </si>
  <si>
    <t>SIMING IMP &amp; EXP Co.Ltd, *</t>
  </si>
  <si>
    <t>UAB “TKM Baltic”, *</t>
  </si>
  <si>
    <t>"TRANSPORT SOHASI KADRLARINI QAYTA TAYYORLASH VA MALAKASINI OSHIRISH INSTITUTI" DM, 310631562</t>
  </si>
  <si>
    <t>"DINAMIKA SOORUJENIY" MCHJ, 306618221</t>
  </si>
  <si>
    <t>OOO"Spectro Technical Servise", 206813290</t>
  </si>
  <si>
    <t>Danieli &amp; Officine Meccaniche S.p.A, *</t>
  </si>
  <si>
    <t>VENTOPRO PTE.LTD., *</t>
  </si>
  <si>
    <t>"BUXORO NEFTEGAZ MONTAJ" MCHJ, 303383391</t>
  </si>
  <si>
    <t>"EVROTEX-SERVIS" MCHJ, 205714834</t>
  </si>
  <si>
    <t xml:space="preserve">ООО "NEW FORMAT-TASHKENT", 301382671                                 </t>
  </si>
  <si>
    <t xml:space="preserve">ООО "ELMASH", 203259033                                        </t>
  </si>
  <si>
    <t xml:space="preserve">ООО "ORGSELL", 301595121                                    </t>
  </si>
  <si>
    <t>"PRO ENERGY CONTROL" MCHJ, 307432873</t>
  </si>
  <si>
    <t>ООО "Pegma", 201603532</t>
  </si>
  <si>
    <t>AR TECHNO SERVICES, *</t>
  </si>
  <si>
    <t>"KANSTIK MINOR" MCHJ, 312032150</t>
  </si>
  <si>
    <t>"AFSUN MAYSA" MCHJ, 303884464</t>
  </si>
  <si>
    <t>ООО "SUPPLY AND TRANSPORTATION", 308603912</t>
  </si>
  <si>
    <t>"GRAND KAPITAL STROY MM" MCHJ, 308728313</t>
  </si>
  <si>
    <t>"PIGNUS NAF" MCHJ, 311717359</t>
  </si>
  <si>
    <t xml:space="preserve">ООО "TOSHELECTROAPPARAT", 204370355                              </t>
  </si>
  <si>
    <t>АО "Бекабадцемент", 200459808</t>
  </si>
  <si>
    <t xml:space="preserve">АО "Джизакский Аккумуляторный Завод", 301409191                       </t>
  </si>
  <si>
    <t>"METROLOGIYA ILMIY MARKAZI" MCHJ, 306327189</t>
  </si>
  <si>
    <t>ЧП "Maximum Business Group", 303919141</t>
  </si>
  <si>
    <t>ЧП "Elektr Mexanik Ta'mir Ishlab Chiqarish, 301545483</t>
  </si>
  <si>
    <t>ООО MYSTEP, 307225283</t>
  </si>
  <si>
    <t>"TITAN-METALLS" MCHJ, 310173706</t>
  </si>
  <si>
    <t xml:space="preserve">"ELEVATRON SYSTEMS" MCHJ, </t>
  </si>
  <si>
    <t xml:space="preserve">ООО "PROMTEXINJINERING", </t>
  </si>
  <si>
    <t>ТОО "VTM-KZ", *</t>
  </si>
  <si>
    <t>ТОО "СГМК-КЗ", *</t>
  </si>
  <si>
    <t>ООО фирма "ШПС", *</t>
  </si>
  <si>
    <t>OOO "Талко Флюорит", *</t>
  </si>
  <si>
    <t xml:space="preserve">"KATRAN" MCHJ, </t>
  </si>
  <si>
    <t>Falcon Line ХК, 306894560</t>
  </si>
  <si>
    <t>ООО «SCHONSA GROUP», 311049003</t>
  </si>
  <si>
    <t xml:space="preserve">"ETALON SUPPLIER" MCHJ, </t>
  </si>
  <si>
    <t>Golders Business Ltd, *</t>
  </si>
  <si>
    <t>RE-ENERGO d.o.o., *</t>
  </si>
  <si>
    <t xml:space="preserve">"FEREDE - 2020" MChJ, </t>
  </si>
  <si>
    <t xml:space="preserve">"ELECTRONICS AUTOMATION GROUP" MCHJ, 306020080 </t>
  </si>
  <si>
    <t>"PUTUR YETKAZMASDAN NAZORAT QILISH LABORATORIYASI"DUK, 305060587</t>
  </si>
  <si>
    <t xml:space="preserve">ЧФ "Навоитехбытпром", 300892766                                   </t>
  </si>
  <si>
    <t>ТОО"Авангард Холдинг", *</t>
  </si>
  <si>
    <t>Vesuvius Advanced Ceramics (China) Co. Ltd, *</t>
  </si>
  <si>
    <t>"STEEMET-GROUP" MCHJ, 309952794</t>
  </si>
  <si>
    <t>YATT "SANAYEV SHUHRAT JUMANAZAROVICH", 32303676610012</t>
  </si>
  <si>
    <t>"GOD WE-TRUST" MCHJ, 308959310</t>
  </si>
  <si>
    <t>"MEXR VODIYSI" MCHJ, 309758964</t>
  </si>
  <si>
    <t>ООО "Аква-Углерод", *</t>
  </si>
  <si>
    <t>CFIF "IZOLA", *</t>
  </si>
  <si>
    <t xml:space="preserve">ЧП "Лидер-Техсервис", 205634934                                     </t>
  </si>
  <si>
    <t xml:space="preserve">ООО "Orzu Farm Sanoat", 205452924                            </t>
  </si>
  <si>
    <t>FIYU TECHNOLOGY CO LTD, *</t>
  </si>
  <si>
    <t>"MAYBO-U" MCHJ, 309819444</t>
  </si>
  <si>
    <t>"POWER DEVICES" MCHJ, 311606963</t>
  </si>
  <si>
    <t xml:space="preserve">ООО "East Line Telekom", 205497092                               </t>
  </si>
  <si>
    <t>"FREE LINE GROUP" MCHJ, 302824293</t>
  </si>
  <si>
    <t xml:space="preserve">"Узбекинвест" сугурта компания, 201222058                      </t>
  </si>
  <si>
    <t xml:space="preserve">ООО "ИА Металл-Курьер",*                              </t>
  </si>
  <si>
    <t>"GLOBAL STONE TRADE" XUSUSIY KORXONA, 303789606</t>
  </si>
  <si>
    <t>"BEST-TOOLS"MCHJ, 305678814</t>
  </si>
  <si>
    <t>OOO "Turon Abrasive", 302076513</t>
  </si>
  <si>
    <t>"SULTONOV'S PARTNERS" MCHJ, 310130427</t>
  </si>
  <si>
    <t>ООО "OGNEUPOR", 202610025</t>
  </si>
  <si>
    <t>Shandong Robert New Matetial Co. Ltd, *</t>
  </si>
  <si>
    <t>"GRAND ASSISTANT" MCHJ, 310750534</t>
  </si>
  <si>
    <t>ООО "Промимпэкс", *</t>
  </si>
  <si>
    <t>"ALPHA ELECTRONICS" MCHJ, 301794128</t>
  </si>
  <si>
    <t>"TOSHKENT ENERGO PRIBOR" MCHJ, 309718159</t>
  </si>
  <si>
    <t>"BEKOBOD EMAL" MCHJ, 312100762</t>
  </si>
  <si>
    <t>"Дусматов Ахроржон Агро" ДХ, 302840970</t>
  </si>
  <si>
    <t xml:space="preserve">ООО "PROOFLINE", 206921584                                       </t>
  </si>
  <si>
    <t>OOO"BREND INVEST TEXTIL", 307449044</t>
  </si>
  <si>
    <t xml:space="preserve">VINCERT GLOBAL FORWARDERS PTE. LTD., * </t>
  </si>
  <si>
    <t>"ZAGIROV ALFRED" О.К., 303434540</t>
  </si>
  <si>
    <t>"KARMANA KVARC "MCHJ, 304625413</t>
  </si>
  <si>
    <t>"SNABPRO" MCHJ, 309383292</t>
  </si>
  <si>
    <t>"NOVA AUTO PARTS" XK, 207141004</t>
  </si>
  <si>
    <t>"AFATEN-ORION" MCHJ, 300336238</t>
  </si>
  <si>
    <t>Tangshan Weilang Trading Co.,Ltd, *</t>
  </si>
  <si>
    <t>"AVTOCAR TRADE CENTRE" MCHJ, 305945687</t>
  </si>
  <si>
    <t>ЯТТ "KENJAYEV NURULLA", 540172654</t>
  </si>
  <si>
    <t>"RONESANS AVRASYA INSAAT TICARET ANONIM SIRKETI" ДМ, 207348703</t>
  </si>
  <si>
    <t>"UMAR PARTNYOR TRADE" MCHJ, 309078798</t>
  </si>
  <si>
    <t>YATT MUXAMMADIYEV SIDDIQ VOXOBOVICH, 533995764</t>
  </si>
  <si>
    <t xml:space="preserve">Центральный депозитарий ценных бумаг РУ, 203021987                     </t>
  </si>
  <si>
    <t>"INNOVATSION DUNYO" MCHJ, 305690828</t>
  </si>
  <si>
    <t>Махкамов Хусан Камилевич, 484840111</t>
  </si>
  <si>
    <t>OOO STONE LIDER, 305625095</t>
  </si>
  <si>
    <t>PRINSE CITY 1 MCHJ, 311721964</t>
  </si>
  <si>
    <t>"EASY860" MCHJ, 310166800</t>
  </si>
  <si>
    <t>"SARDOR ELEGANT STROY" MCHJ, 304159462</t>
  </si>
  <si>
    <t>SHANDONG HITECH MATERIAL CO.,LTD, *</t>
  </si>
  <si>
    <t>"GELIOS LINE TECHNOLOGY" MCHJ, 303623875</t>
  </si>
  <si>
    <t>"SOLID INDUSTRIES" MCHJ, 311 040919</t>
  </si>
  <si>
    <t>"O'ZELEKTROAPPARAT-ELECTROSHIELD"AJ, 201052167</t>
  </si>
  <si>
    <t>"ALEKS ENERGO" XUSUSIY KORXONA, 303860598</t>
  </si>
  <si>
    <t xml:space="preserve">Таш. обл. Санэпидемстанция, 200540827                                  </t>
  </si>
  <si>
    <t>ООО "SPECODEJKA, 305046999</t>
  </si>
  <si>
    <t>"EQUILIBRIUM TRADING CO" MCHJ, 310702172</t>
  </si>
  <si>
    <t>"O’ZBEKISTON TEXNOLOGIK METALLAR KOMBINATI" AJ, 311415426</t>
  </si>
  <si>
    <t>"ECOMAX ENGINEERING FACTORY" MCHJ, 307984495</t>
  </si>
  <si>
    <t>"PROMSPECODEJDA" MCHJ, 311 960 880</t>
  </si>
  <si>
    <t xml:space="preserve">АО "Джизакский Аккумуляторный Завод", 301409191                        </t>
  </si>
  <si>
    <t>ЧП "High Power Trade", 303499849</t>
  </si>
  <si>
    <t xml:space="preserve">ООО "Uztelmash", 204392938                                         </t>
  </si>
  <si>
    <t>ЧП "Great Belt", 303325613</t>
  </si>
  <si>
    <t>OOO FERRUM, 305640387</t>
  </si>
  <si>
    <t>ООО SERVICE YOU BUSINESS, 308054496</t>
  </si>
  <si>
    <t xml:space="preserve"> "JALIN KO`MIR" MCHJ, 310645624</t>
  </si>
  <si>
    <t>"EXPO CONCEPT" MCHJ, 310201979</t>
  </si>
  <si>
    <t xml:space="preserve">ООО "Kafil-Sug'urta", 205091876                                   </t>
  </si>
  <si>
    <t>Nashriyot xizmatlari</t>
  </si>
  <si>
    <t>Boshqa tayyor mahsulotlar</t>
  </si>
  <si>
    <t>Arxitektura va muhandislik-texnik loyihalash, texnik sinovlar, tadqiqotlar va tahlil sohasidagi xizmatlar</t>
  </si>
  <si>
    <t>To‘qimachilik va to‘qimachilik mahsulotlari</t>
  </si>
  <si>
    <t>oboy</t>
  </si>
  <si>
    <t>Qog‘oz va qog‘oz mahsulotlari</t>
  </si>
  <si>
    <t>Foydali qazilmalarni qazib olish sohasidagi xizmatlar</t>
  </si>
  <si>
    <t>Professional, ilmiy va texnik xizmatlar, boshqalar</t>
  </si>
  <si>
    <t>Tayyor metall buyumlar, mashina va uskunalardan tashqari</t>
  </si>
  <si>
    <t>Boshqa transport vositalari va asbob-uskunalar</t>
  </si>
  <si>
    <t>mebel'</t>
  </si>
  <si>
    <t>Rezina va plastmassa buyumlar</t>
  </si>
  <si>
    <t>asosiy metallar</t>
  </si>
  <si>
    <t>Koks va neft mahsulotlari</t>
  </si>
  <si>
    <t>Radioaktiv chiqindilarni zararsizlantirish xizmatlari</t>
  </si>
  <si>
    <t>Davlat boshqaruvi va harbiy xavfsizlikni ta’minlash sohasidagi xizmatlar, majburiy ijtimoiy ta’minot sohasidagi xizmatlar</t>
  </si>
  <si>
    <t>elektrjihozlar</t>
  </si>
  <si>
    <t>Ulgurji va chakana savdo xizmatlari hamda avtotransport vositalari va mototsikllarni ta’mirlash bo‘yicha xizmatlar</t>
  </si>
  <si>
    <t>chiqindilarni yig‘ish, qayta ishlash va yo‘q qilish bo‘yicha xizmatlar; chiqindilarni utilizatsiya qilish bo‘yicha xizmatlar</t>
  </si>
  <si>
    <t>maxsus kiyim</t>
  </si>
  <si>
    <t xml:space="preserve">Radioaktiv chiqindilarni zararsizlantirish xizmati
</t>
  </si>
  <si>
    <t>Mashina va uskunalarni ta’mirlash va montaj qilish bo‘yicha xizmatlar</t>
  </si>
  <si>
    <t>Sog‘liqni saqlash sohasidagi xizmatlar</t>
  </si>
  <si>
    <t>boshqa tayyor mahsulotlar</t>
  </si>
  <si>
    <t>Elektr jihozlari</t>
  </si>
  <si>
    <t>Kompyuterlar, shaxsiy iste’mol buyumlari va maishiy tovarlarni ta’mirlash bo‘yicha xizmatlar</t>
  </si>
  <si>
    <t>Metrologik ekspertiza o‘tkazish bo‘yicha xizmat</t>
  </si>
  <si>
    <t>Asosiy metallar</t>
  </si>
  <si>
    <t>Ofset qog‘ozi</t>
  </si>
  <si>
    <t>qog'oz va qog'oz mahsulotlari</t>
  </si>
  <si>
    <t>Burg‘i</t>
  </si>
  <si>
    <t>Elektr energiyasini ishlab chiqarish yoki iste’mol qilish hisoblagichlari</t>
  </si>
  <si>
    <t>Tog‘-kon sanoati mahsulotlari va boshqalar</t>
  </si>
  <si>
    <t>Yevro to‘r 3,8x4 mm, 5x15 sm o‘lchamda 1155,18 kv.metr, Stoyka 60x40x1,4 mm o‘lchamda 890 p/m, Zakladnoy element 12x12 sm o‘lchamda 445 dona, Kalitka 62 kv.metr, Anker bolt 1780 dona, "Steklotekstolit listovoy 30x1000x1580 mm STEF GOST 12652-74" 6 dona, "Steklotekstolit listovoy 25x1000x1580 mm STEF GOST 12652-74" 6 dona, Material REN 05 mm o‘lchamda 325 kg, Slyudinit lenta LSEP-934-TPl, 432 kg o‘lchamda, Elektronit 1 mm o‘lchamda 147 kg, LSEB /STEKLOLENTA shisha tasmasi 5000 p/m o‘lchamda, Trubka TKR 6 mm o‘lchamda 400 p/m, Trubka TKR 4 mm o‘lchamda 650 p/m, Trubka TKR 4 mm o‘lchamda 450 p/m, TKR-8 mm quvur 200 p/m hajmda, TKR-7 mm quvur 200 p/m hajmda, rezina manjetlar 1265 dona hajmda, zanglamaydigan doira 30 mm 150 kg hajmda, zanglamaydigan quvur 57x3,5 mm 36 p/m hajmda, slyuda plastmassa shayba 9000 dona hajmda, Steklotekstolit listovaya STEF 1s-25,0 3 dona hajmda, Steklotekstolit listovaya STEF 1s-10,0 3 dona.</t>
  </si>
  <si>
    <t>Olovbardosh qorishma</t>
  </si>
  <si>
    <t>nasos uskunasi</t>
  </si>
  <si>
    <t>Fuqarolik qurilishi sohasidagi inshootlar va qurilish ishlari</t>
  </si>
  <si>
    <t>Temir yo‘llarni kompleks tekshirish va ultratovushli diagnostika qilish bo‘yicha xizmatlar 60 000 p/m miqdorida</t>
  </si>
  <si>
    <t>Metallurgiya uskunalarini ta’mirlash va texnik xizmat ko‘rsatish bo‘yicha xizmat</t>
  </si>
  <si>
    <t>Uzluksiz quyish mashinasining kristallizatori</t>
  </si>
  <si>
    <t>Maydalovchi shar</t>
  </si>
  <si>
    <t>Ko‘p diapazonli yong‘in alanga xabarlovchisi 21 dona, yorug‘lik-tovushli qo‘riqlash-yong‘in xabarlovchisi Mars 214 70 dona, yorug‘lik-tovushli qo‘riqlash-yong‘in xabarlovchisi Topaz-24 59 dona, YONG‘IN imzosi bilan, magnit-kontaktli xabarlovchi SMK-55 15 dona, majburiy ishga tushirilgan kukunli yong‘in o‘chirish moduli 53 dona, majburiy ishga tushirilgan kukunli yong‘in o‘chirish moduli MPP (N) -24-I-GE-U2 160 dona.</t>
  </si>
  <si>
    <t>Gaz alangasida payvandlash uchun rezina yenglar 500 p/m miqdorda, bosimli yenglar 38 mm 600 p/m miqdorda, bosimli yenglar 25 mm 591 p/m miqdorda, bosimli yenglar 32 mm 563 p/m miqdorda, bosimli yenglar 12 mm 700 p/m miqdorda, kislorodli yenglar 9 mm 2100 p/m miqdorda, ponasimon kamar V 1800 20 p/m miqdorda, ponasimon kamar S 4000 p/m miqdorda, asbotkan AT-7 400 kv.m miqdorda, texplastina MBS 289 miqdorda, texplastina UM 200 kg miqdorda, asboshnur SHAON (6-30 mm) 1100 kg miqdorda, asbopuxshnur SHAP 1800 kg miqdorda</t>
  </si>
  <si>
    <t>Charm etiklar</t>
  </si>
  <si>
    <t>100 kg li choksiz po‘lat quvur 20 x 2,5 mm, 200 p/m li choksiz po‘lat quvur 76 x 8 mm, 500 p/m li gaz quvuri 15 mm, 100 p/m li 63 x 4 mm quvur</t>
  </si>
  <si>
    <t>Qo‘l tal</t>
  </si>
  <si>
    <t>Ommaviy axborot vositalari xizmatiи</t>
  </si>
  <si>
    <t xml:space="preserve">Qat’iy hisobga olinadigan hujjatlarning tarmoq blankalari
</t>
  </si>
  <si>
    <t>Sharikli podshipniklar</t>
  </si>
  <si>
    <t>Silindrik reduktor</t>
  </si>
  <si>
    <t>radiostantsiya</t>
  </si>
  <si>
    <t>O‘lchash manbai</t>
  </si>
  <si>
    <t>Sertifikatlashtirish sohasida inspeksiya nazoratini o‘tkazish xizmati</t>
  </si>
  <si>
    <t>Sarf me’yorlari va texnologik yo‘qotishlarni aniqlash metodikasini ishlab chiqish bo‘yicha xizmat</t>
  </si>
  <si>
    <t>Elektr nasos agregati</t>
  </si>
  <si>
    <t>Geologiya ishlari</t>
  </si>
  <si>
    <t>Yoqilg‘i sarfi me’yorlarini ishlab chiqish xizmati</t>
  </si>
  <si>
    <t>Qo‘rg‘oshin kislotali akkumulyator batareyalari</t>
  </si>
  <si>
    <t>Gaz plitasi 1 ta va Mo‘rili shkaf 1 ta.</t>
  </si>
  <si>
    <t>Maxsus asbob-uskunalarga texnik xizmat ko‘rsatish xizmati</t>
  </si>
  <si>
    <t>Sholi qobig‘i</t>
  </si>
  <si>
    <t>Qishloq xo‘jaligi va ovchilik mahsulotlari va xizmatlari</t>
  </si>
  <si>
    <t>Maxsus texnika ijarasi</t>
  </si>
  <si>
    <t>Ijara va lizing xizmatlari</t>
  </si>
  <si>
    <t>Maxsus texnikaga texnik xizmat ko‘rsatish bo‘yicha xizmatlar</t>
  </si>
  <si>
    <t xml:space="preserve">otvod </t>
  </si>
  <si>
    <t>Payvandlash apparati</t>
  </si>
  <si>
    <t>Tekshirish va sinash xizmati</t>
  </si>
  <si>
    <t>Kompleks mashina agregati</t>
  </si>
  <si>
    <t>Ftorli shpat</t>
  </si>
  <si>
    <t>Ichimlik suti</t>
  </si>
  <si>
    <t>oziq-ovqat mahsulotlari</t>
  </si>
  <si>
    <t>Individual ish loyihalari uchun sanoat xavfsizligi ekspertizasini o‘tkazish va xulosa berish xizmati</t>
  </si>
  <si>
    <t>Dinamometrik kalit</t>
  </si>
  <si>
    <t>Ulash simlari to‘plami va gidrodinamik mufta</t>
  </si>
  <si>
    <t>Grafitlangan elektrodlar</t>
  </si>
  <si>
    <t>Ishlab chiqarish jarayonlarini muhandislik-texnik loyihalashtirish xizmati</t>
  </si>
  <si>
    <t>Texnik kislorod</t>
  </si>
  <si>
    <t>Kimyoviy moddalar va kimyoviy mahsulotlar</t>
  </si>
  <si>
    <t>pirometr</t>
  </si>
  <si>
    <t>Temir yo‘llarning texnik pasportini ishlab chiqish xizmati</t>
  </si>
  <si>
    <t>Uglerodli material</t>
  </si>
  <si>
    <t>urna</t>
  </si>
  <si>
    <t>oziq ovqat mahsulotlari</t>
  </si>
  <si>
    <t>Kompyuter tomograflarining butlovchi qismlari</t>
  </si>
  <si>
    <t>Tibbiy maqsadlarda qo‘llaniladigan dori vositalari va materiallar</t>
  </si>
  <si>
    <t xml:space="preserve">Uch yo‘lli kran
</t>
  </si>
  <si>
    <t>Qurilish bo‘yog‘i</t>
  </si>
  <si>
    <t>Issiqlik izolyatsiyalovchi asbestsiz shnur, Poliester matosi, Yong‘in o‘chirish yengi</t>
  </si>
  <si>
    <t>Metallga ishlov berish uchun opravka</t>
  </si>
  <si>
    <t>Ofis uchun tibbiy aptechka</t>
  </si>
  <si>
    <t>dastarra</t>
  </si>
  <si>
    <t>Planshet kompyuteri</t>
  </si>
  <si>
    <t xml:space="preserve">Olovbardosh buyumlar
</t>
  </si>
  <si>
    <t>Himoya ko‘zoynagi</t>
  </si>
  <si>
    <t>Transformator</t>
  </si>
  <si>
    <t>Teplovizor kamera</t>
  </si>
  <si>
    <t xml:space="preserve">Elektr uskunaning cho‘tka tutqichi
</t>
  </si>
  <si>
    <t>Telekommunikatsiya shkafi</t>
  </si>
  <si>
    <t>mebel</t>
  </si>
  <si>
    <t>gidravlik nasos uskunasi</t>
  </si>
  <si>
    <t>Xavfli ishlab chiqarish obyektlaridan foydalanishda fuqarolik javobgarligini sug‘urtalash xizmati</t>
  </si>
  <si>
    <t>Sug‘urtalash, qayta sug‘urtalash va nodavlat pensiya ta’minoti bo‘yicha xizmatlar, majburiy ijtimoiy ta’minotdan tashqari</t>
  </si>
  <si>
    <t>Oq bichimli qog‘oz</t>
  </si>
  <si>
    <t>Elektron axborot-bilish va ta’lim resurslarini yaratish bo‘yicha xizmat</t>
  </si>
  <si>
    <t>Vositalar majmuasi</t>
  </si>
  <si>
    <t>Kesish doirasi</t>
  </si>
  <si>
    <t>Tex rezina</t>
  </si>
  <si>
    <t>Supurgi</t>
  </si>
  <si>
    <t>Montaj belbog‘i</t>
  </si>
  <si>
    <t>Ishlab chiqarish kiyimi</t>
  </si>
  <si>
    <t>kiyim kechak</t>
  </si>
  <si>
    <t>Mol-mulkni boshqa zararlardan sug‘urtalash xizmati</t>
  </si>
  <si>
    <t>Logotipli mahsulotlarni tayyorlash xizmati</t>
  </si>
  <si>
    <t>reklama xizmatlari va bozor konyunkturasini o‘rganish bo‘yicha xizmatlar</t>
  </si>
  <si>
    <t>ko'mir</t>
  </si>
  <si>
    <t>Axborot texnologiyalari sohasida dasturiy ta’minot</t>
  </si>
  <si>
    <t>dasturiy mahsulotlar va dasturiy ta’minotni ishlab chiqish bo‘yicha xizmatlar; axborot texnologiyalari sohasida maslahat berish va shunga o‘xshash xizmatlar</t>
  </si>
  <si>
    <t>Shpal usti qistirmasi, Rels osti qistirmasi, Keng izli temir yo‘llar uchun ikki boshli rels qoplamalari, Klemma bloki, Izolyatsiyalovchi vtulka</t>
  </si>
  <si>
    <t>Rezina matoli konveyer tasmasi</t>
  </si>
  <si>
    <t>Asbest karton</t>
  </si>
  <si>
    <t>Tashqi akkumulyator</t>
  </si>
  <si>
    <t>Shaxsiy himoya vositalari</t>
  </si>
  <si>
    <t>Assortimentdagi olovbardosh buyumlar</t>
  </si>
  <si>
    <t>Rezina parda</t>
  </si>
  <si>
    <t>Zichlovchi metall halqa, bimetall plastina</t>
  </si>
  <si>
    <t>TEN TBG20035, CROWN CT32016 parmalash dastgohi, magnitli parmalash dastgohi</t>
  </si>
  <si>
    <t>Signal jileti</t>
  </si>
  <si>
    <t>Xavfsizlikning rentgen-televizion tizimlarini radiologik qo‘shimcha himoya qilish xizmati</t>
  </si>
  <si>
    <t>1 kV dan yuqori bo‘lmagan kuchlanishga avtomatik uzgich, kontaktor, transformator, uzgich-ajratkich, ishga tushirish tugmasi, rele va bloklar uchun shtepsel rozetkasi</t>
  </si>
  <si>
    <t>Releli himoya bloki</t>
  </si>
  <si>
    <t>Asboblar uchun metall shkaf</t>
  </si>
  <si>
    <t>Metall quti, optik rozetka, elektr shtepsel vilkasi, elektr lampa uchun patron</t>
  </si>
  <si>
    <t>Inshootlar ijarasi</t>
  </si>
  <si>
    <t>Kimyoviy reagentlar va materiallar</t>
  </si>
  <si>
    <t>Rakovina uchun aralashtirgich</t>
  </si>
  <si>
    <t>Binolar ijarasi</t>
  </si>
  <si>
    <t>Yaxlit quyilgan shinalar</t>
  </si>
  <si>
    <t>Turniket sotib olish va o‘rnatish xizmati</t>
  </si>
  <si>
    <t>Axborot-kommunikatsiya texnologiyalarini qo‘llab-quvvatlash, texnik ta’minlash va rivojlantirish bo‘yicha xizmat</t>
  </si>
  <si>
    <t>Plomba</t>
  </si>
  <si>
    <t>Legirlanmagan (uglerodli) po‘lat parchalari va chiqindilari</t>
  </si>
  <si>
    <t>Ko‘rgazma stendini ijaraga berish xizmati</t>
  </si>
  <si>
    <t>Yengil avtomobil</t>
  </si>
  <si>
    <t>G‘altak</t>
  </si>
  <si>
    <t>Emal bo‘yoq</t>
  </si>
  <si>
    <t>Orqa tormoz qoplamasi</t>
  </si>
  <si>
    <t>Yoqilg‘i filtri, Yoqilg‘i nasosi, Birlashtiruvchi kabel muftasi, Metall shlang, Massa o‘chirgichi, Old fara</t>
  </si>
  <si>
    <t>Metall minora</t>
  </si>
  <si>
    <t>Chilangarlik asbobi</t>
  </si>
  <si>
    <t>Smola toshi</t>
  </si>
  <si>
    <t>Bir yoki bir nechta transport turlaridan foydalangan holda kuryerlar tomonidan tashish va yetkazib berish xizmati</t>
  </si>
  <si>
    <t>1663,                   01.07.2025</t>
  </si>
  <si>
    <t>1664,                  01.07.2025</t>
  </si>
  <si>
    <t>1665,                  01.07.2025</t>
  </si>
  <si>
    <t>1673,                   03.07.2025</t>
  </si>
  <si>
    <t>1674,                  03.07.2025</t>
  </si>
  <si>
    <t>1675,                  03.07.2025</t>
  </si>
  <si>
    <t>1677,                  03.07.2025</t>
  </si>
  <si>
    <t>1679,                 03.07.2025</t>
  </si>
  <si>
    <t>1685,                  04.07.2025</t>
  </si>
  <si>
    <t>1686,                 04.07.2025</t>
  </si>
  <si>
    <t>1687,                 04.07.2025</t>
  </si>
  <si>
    <t>1690,                 07.07.2025</t>
  </si>
  <si>
    <t>1691,                 07.07.2025</t>
  </si>
  <si>
    <t>1694,                  07.07.2025</t>
  </si>
  <si>
    <t>1695,                  07.07.2025</t>
  </si>
  <si>
    <t>1697,                 07.07.2025</t>
  </si>
  <si>
    <t>1698,                   07.07.2025</t>
  </si>
  <si>
    <t>1699,                  07.07.2025</t>
  </si>
  <si>
    <t>1700,                   07.07.2025</t>
  </si>
  <si>
    <t>1701,                  07.07.2025</t>
  </si>
  <si>
    <t>1705,                 08.07.2025</t>
  </si>
  <si>
    <t>1706,                  08.07.2025</t>
  </si>
  <si>
    <t>1707,                08.07.2025</t>
  </si>
  <si>
    <t>1708,                 09.07.2025</t>
  </si>
  <si>
    <t>1709,                  09.07.2025</t>
  </si>
  <si>
    <t>1710,                 09.07.2025</t>
  </si>
  <si>
    <t>1711,                 09.07.2025</t>
  </si>
  <si>
    <t>1713,                 09.07.2025</t>
  </si>
  <si>
    <t>1714,                09.07.2025</t>
  </si>
  <si>
    <t>1715,                 09.07.2025</t>
  </si>
  <si>
    <t>1716,                 09.07.2025</t>
  </si>
  <si>
    <t>1717,                 09.07.2025</t>
  </si>
  <si>
    <t>1718,                 10.07.2025</t>
  </si>
  <si>
    <t>1719,                10.07.2025</t>
  </si>
  <si>
    <t>1721,                10.07.2025</t>
  </si>
  <si>
    <t>1725,                 10.07.2025</t>
  </si>
  <si>
    <t>1726,                10.07.2025</t>
  </si>
  <si>
    <t>1727,                10.07.2025</t>
  </si>
  <si>
    <t>1731,           11.07.2025</t>
  </si>
  <si>
    <t>1732,                11.07.2025</t>
  </si>
  <si>
    <t>1734,                 11.07.2025</t>
  </si>
  <si>
    <t>1737,                 14.07.2025</t>
  </si>
  <si>
    <t>1739,                 14.07.2025</t>
  </si>
  <si>
    <t>1741,                14.07.2025</t>
  </si>
  <si>
    <t>1742,                 14.07.2025</t>
  </si>
  <si>
    <t>1744,                14.07.2025</t>
  </si>
  <si>
    <t>1746,                15.07.2025</t>
  </si>
  <si>
    <t>1748,                15.07.2025</t>
  </si>
  <si>
    <t>1753,                 16.07.2025</t>
  </si>
  <si>
    <t>1755,                16.07.2025</t>
  </si>
  <si>
    <t>1758,                16.07.2025</t>
  </si>
  <si>
    <t>1761,               17.07.2025</t>
  </si>
  <si>
    <t>1776,                18.07.2025</t>
  </si>
  <si>
    <t>1777,               18.07.2025</t>
  </si>
  <si>
    <t>1781,                   21.07.2025</t>
  </si>
  <si>
    <t>1782,                   21.07.2025</t>
  </si>
  <si>
    <t>1783,                  21.07.2025</t>
  </si>
  <si>
    <t>1784,                  21.07.2025</t>
  </si>
  <si>
    <t>1786,                 21.07.2025</t>
  </si>
  <si>
    <t>1787,                 22.07.2025</t>
  </si>
  <si>
    <t>1796,                  22.07.2025</t>
  </si>
  <si>
    <t>1797,                22.07.2025</t>
  </si>
  <si>
    <t>1798,                 22.07.2025</t>
  </si>
  <si>
    <t>1799,                 23.07.2025</t>
  </si>
  <si>
    <t>1802,                 23.07.2025</t>
  </si>
  <si>
    <t>1803,                23.07.2025</t>
  </si>
  <si>
    <t>1805,                 24.07.2025</t>
  </si>
  <si>
    <t>1806,                24.07.2025</t>
  </si>
  <si>
    <t>1807,                  24.07.2025</t>
  </si>
  <si>
    <t>1811,                 24.07.2025</t>
  </si>
  <si>
    <t>1812,                24.07.2025</t>
  </si>
  <si>
    <t>1813,                24.07.2025</t>
  </si>
  <si>
    <t>1814,                 24.07.2025</t>
  </si>
  <si>
    <t>1815,                   24.07.2025</t>
  </si>
  <si>
    <t>1816,                 24.07.2025</t>
  </si>
  <si>
    <t>1817,                  24.07.2025</t>
  </si>
  <si>
    <t>1818,                  24.07.2025</t>
  </si>
  <si>
    <t>1819,                   25.07.2025</t>
  </si>
  <si>
    <t>1820,                 25.07.2025</t>
  </si>
  <si>
    <t>1824,                   28.07.2025</t>
  </si>
  <si>
    <t>1825,                  28.07.2025</t>
  </si>
  <si>
    <t>1828,                   29.07.2025</t>
  </si>
  <si>
    <t>1831,                  29.07.2025</t>
  </si>
  <si>
    <t>1832,                 29.07.2025</t>
  </si>
  <si>
    <t>1833,                29.07.2025</t>
  </si>
  <si>
    <t>1834,                 29.07.2025</t>
  </si>
  <si>
    <t>1835,                  29.07.2025</t>
  </si>
  <si>
    <t>1837,                 30.07.2025</t>
  </si>
  <si>
    <t>1838,                 30.07.2025</t>
  </si>
  <si>
    <t>1839,                  30.07.2025</t>
  </si>
  <si>
    <t>1842,                31.07.2025</t>
  </si>
  <si>
    <t>1843,                 31.07.2025</t>
  </si>
  <si>
    <t>1844,                 31.07.2025</t>
  </si>
  <si>
    <t>1845,                31.07.2025</t>
  </si>
  <si>
    <t>1846,                31.07.2025</t>
  </si>
  <si>
    <t>1847,                 01.08.2025</t>
  </si>
  <si>
    <t>1849,                 04.08.2025</t>
  </si>
  <si>
    <t>1850,                 04.08.2025</t>
  </si>
  <si>
    <t>1851,                 04.08.2025</t>
  </si>
  <si>
    <t>1852,                 05.08.2025</t>
  </si>
  <si>
    <t>1856,                   06.08.2025</t>
  </si>
  <si>
    <t>1857,                  06.08.2025</t>
  </si>
  <si>
    <t>1858,                  06.08.2025</t>
  </si>
  <si>
    <t>1859,                   07.08.2025</t>
  </si>
  <si>
    <t>1860,                      07.08.2025</t>
  </si>
  <si>
    <t>1861,                  07.08.2025</t>
  </si>
  <si>
    <t>1864,                   07.08.2025</t>
  </si>
  <si>
    <t>1866,                 08.08.2025</t>
  </si>
  <si>
    <t>1871,                08.08.2025</t>
  </si>
  <si>
    <t>1872,                   08.08.2025</t>
  </si>
  <si>
    <t>1873,                  08.08.2025</t>
  </si>
  <si>
    <t>1874,                   08.08.2025</t>
  </si>
  <si>
    <t>1875,                  08.08.2025</t>
  </si>
  <si>
    <t>1876,                  08.08.2025</t>
  </si>
  <si>
    <t>1877,                   08.08.2025</t>
  </si>
  <si>
    <t>1878,                      08.08.2025</t>
  </si>
  <si>
    <t>1881,                  11.08.2025</t>
  </si>
  <si>
    <t>1879,                   08.08.2025</t>
  </si>
  <si>
    <t>1882,                  11.08.2025</t>
  </si>
  <si>
    <t>1883,                 11.08.2025</t>
  </si>
  <si>
    <t>1884,                  11.08.2025</t>
  </si>
  <si>
    <t>1885,                   11.08.2025</t>
  </si>
  <si>
    <t>1887,                  11.08.2025</t>
  </si>
  <si>
    <t>1888,                 11.08.2025</t>
  </si>
  <si>
    <t>1889,                   12.08.2025</t>
  </si>
  <si>
    <t>1890,                  12.08.2025</t>
  </si>
  <si>
    <t>1891,                  12.08.2025</t>
  </si>
  <si>
    <t>1892,                  12.08.2025</t>
  </si>
  <si>
    <t>1893,                  12.08.2025</t>
  </si>
  <si>
    <t>1894,                 12.08.2025</t>
  </si>
  <si>
    <t>1895,                  12.08.2025</t>
  </si>
  <si>
    <t>1897,                 13.08.2025</t>
  </si>
  <si>
    <t>1898,                  14.08.2025</t>
  </si>
  <si>
    <t>1899,                 14.08.2025</t>
  </si>
  <si>
    <t>1900,                  14.08.2025</t>
  </si>
  <si>
    <t>1905,                 14.08.2025</t>
  </si>
  <si>
    <t>1906,                14.08.2025</t>
  </si>
  <si>
    <t>1907,                 14.08.2025</t>
  </si>
  <si>
    <t>1908,                14.08.2025</t>
  </si>
  <si>
    <t>1909,                15.08.2025</t>
  </si>
  <si>
    <t>1910,                   15.08.2025</t>
  </si>
  <si>
    <t>1911,                 15.08.2025</t>
  </si>
  <si>
    <t>1912,                15.08.2025</t>
  </si>
  <si>
    <t>1915,                18.08.2025</t>
  </si>
  <si>
    <t>1916,                 18.08.2025</t>
  </si>
  <si>
    <t>1917,                 18.08.2025</t>
  </si>
  <si>
    <t>1918,                18.08.2025</t>
  </si>
  <si>
    <t>1919,                 18.08.2025</t>
  </si>
  <si>
    <t>1920,              18.08.2025</t>
  </si>
  <si>
    <t>1921,                  19.08.2025</t>
  </si>
  <si>
    <t>1922,                 19.08.2025</t>
  </si>
  <si>
    <t>1926,                 20.08.2025</t>
  </si>
  <si>
    <t>1927,                20.08.2025</t>
  </si>
  <si>
    <t>1928,                 20.08.2025</t>
  </si>
  <si>
    <t>1929,                 21.08.2025</t>
  </si>
  <si>
    <t>1930,                  21.08.2025</t>
  </si>
  <si>
    <t>1931,                   21.08.2025</t>
  </si>
  <si>
    <t>1934,                   26.08.2025</t>
  </si>
  <si>
    <t>1937,                  27.08.2025</t>
  </si>
  <si>
    <t>1946,                 29.08.2025</t>
  </si>
  <si>
    <t>1947,                   29.08.2025</t>
  </si>
  <si>
    <t>1948,                  29.08.2025</t>
  </si>
  <si>
    <t>1949,                   02.09.2025</t>
  </si>
  <si>
    <t>1950,                02.09.2025</t>
  </si>
  <si>
    <t>1951,                 02.09.2025</t>
  </si>
  <si>
    <t>1952,                  02.09.2025</t>
  </si>
  <si>
    <t>1953,                   02.09.2025</t>
  </si>
  <si>
    <t>1954,                  02.09.2025</t>
  </si>
  <si>
    <t>1956,                  04.09.2025</t>
  </si>
  <si>
    <t>1961,                 05.09.2025</t>
  </si>
  <si>
    <t>1963,                   05.09.2025</t>
  </si>
  <si>
    <t>1964,                   05.09.2025</t>
  </si>
  <si>
    <t>1965,                05.09.2025</t>
  </si>
  <si>
    <t>1966,                05.09.2025</t>
  </si>
  <si>
    <t>1967,                05.09.2025</t>
  </si>
  <si>
    <t>1977,                09.09.2025</t>
  </si>
  <si>
    <t>1983,                 11.09.2025</t>
  </si>
  <si>
    <t>1985,                12.09.2025</t>
  </si>
  <si>
    <t>1989,                15.09.2025</t>
  </si>
  <si>
    <t>1990,                  15.09.2025</t>
  </si>
  <si>
    <t>1991,                   15.09.2025</t>
  </si>
  <si>
    <t>1992,                 16.09.2025</t>
  </si>
  <si>
    <t>1994,                 16.09.2025</t>
  </si>
  <si>
    <t>2001,                   17.09.2025</t>
  </si>
  <si>
    <t>2002,                   17.09.2025</t>
  </si>
  <si>
    <t>2007,                   18.09.2025</t>
  </si>
  <si>
    <t>2003,                   17.09.2025</t>
  </si>
  <si>
    <t>2008,                     19.09.2025</t>
  </si>
  <si>
    <t>2011,                   19.09.2025</t>
  </si>
  <si>
    <t>2012,                  19.09.2025</t>
  </si>
  <si>
    <t>2015,                  22.09.2025</t>
  </si>
  <si>
    <t>2017,                 23.09.2025</t>
  </si>
  <si>
    <t>2019,                   24.09.2025</t>
  </si>
  <si>
    <t>2025,                  24.09.2025</t>
  </si>
  <si>
    <t>2027,                  25.09.2025</t>
  </si>
  <si>
    <t>2028,                  25.09.2025</t>
  </si>
  <si>
    <t>2029,                    25.09.2025</t>
  </si>
  <si>
    <t>2030,                     29.06.2025</t>
  </si>
  <si>
    <t>2031,                  29.06.2025</t>
  </si>
  <si>
    <t>2032,                   29.06.2025</t>
  </si>
  <si>
    <t>2041,                     29.06.2025</t>
  </si>
  <si>
    <t>2045,                   30.09.2025</t>
  </si>
  <si>
    <t>2043,                   30.09.2025</t>
  </si>
  <si>
    <t>2042,                   30.09.2025</t>
  </si>
  <si>
    <t xml:space="preserve"> O'zbekiston Respublikasi VM ning2024-yil 30-dekabrdagi (yopiq) Qarori</t>
  </si>
  <si>
    <t>"O'zmetkombinat" AJ tomonidan 2025-yil 1-iyuldan 30-sentyabrga qadar to'gridan-to'gri shartnomalar bo'yicha amalga oshirilgan davlat xaridlar to'g'risida Ma'lumot</t>
  </si>
  <si>
    <r>
      <t xml:space="preserve"> Predmeti (</t>
    </r>
    <r>
      <rPr>
        <i/>
        <sz val="11"/>
        <color rgb="FF000000"/>
        <rFont val="Times New Roman"/>
        <family val="1"/>
        <charset val="204"/>
      </rPr>
      <t>mahsulot, ish, xizmat</t>
    </r>
    <r>
      <rPr>
        <b/>
        <sz val="11"/>
        <color rgb="FF000000"/>
        <rFont val="Times New Roman"/>
        <family val="1"/>
        <charset val="204"/>
      </rPr>
      <t xml:space="preserve">) </t>
    </r>
  </si>
  <si>
    <r>
      <rPr>
        <b/>
        <sz val="11"/>
        <color rgb="FF000000"/>
        <rFont val="Times New Roman"/>
        <family val="1"/>
        <charset val="204"/>
      </rPr>
      <t xml:space="preserve">Miqdori </t>
    </r>
    <r>
      <rPr>
        <i/>
        <sz val="11"/>
        <color rgb="FF000000"/>
        <rFont val="Times New Roman"/>
        <family val="1"/>
        <charset val="204"/>
      </rPr>
      <t>(o'lchov birligi)</t>
    </r>
  </si>
  <si>
    <r>
      <rPr>
        <b/>
        <i/>
        <sz val="11"/>
        <color rgb="FF000000"/>
        <rFont val="Times New Roman"/>
        <family val="1"/>
        <charset val="204"/>
      </rPr>
      <t>Yetkazib beruvchi muddati (</t>
    </r>
    <r>
      <rPr>
        <i/>
        <sz val="11"/>
        <color rgb="FF000000"/>
        <rFont val="Times New Roman"/>
        <family val="1"/>
        <charset val="204"/>
      </rPr>
      <t>kun, ish kuni yoki sutka)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</si>
</sst>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</cellStyleXfs>
  <cellXfs count="2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" xfId="0" applyFont="1" applyFill="1" applyBorder="1" applyAlignment="1">
      <alignment horizontal="left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</cellXfs>
  <cellStyles count="15">
    <cellStyle name="Обычный" xfId="0" builtinId="0"/>
    <cellStyle name="Обычный 19" xfId="6"/>
    <cellStyle name="Обычный 2" xfId="3"/>
    <cellStyle name="Обычный 20" xfId="7"/>
    <cellStyle name="Обычный 21" xfId="8"/>
    <cellStyle name="Обычный 22" xfId="9"/>
    <cellStyle name="Обычный 3" xfId="4"/>
    <cellStyle name="Обычный 30" xfId="10"/>
    <cellStyle name="Обычный 31" xfId="11"/>
    <cellStyle name="Обычный 32" xfId="12"/>
    <cellStyle name="Обычный 33" xfId="13"/>
    <cellStyle name="Обычный 37" xfId="14"/>
    <cellStyle name="Обычный 4" xfId="5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4"/>
  <sheetViews>
    <sheetView tabSelected="1" view="pageBreakPreview" zoomScale="85" zoomScaleNormal="70" zoomScaleSheetLayoutView="85" workbookViewId="0">
      <selection activeCell="D5" sqref="D5"/>
    </sheetView>
  </sheetViews>
  <sheetFormatPr defaultColWidth="9.140625" defaultRowHeight="14.25" x14ac:dyDescent="0.2"/>
  <cols>
    <col min="1" max="1" width="3.28515625" style="1" customWidth="1"/>
    <col min="2" max="2" width="4.7109375" style="1" customWidth="1"/>
    <col min="3" max="3" width="14.7109375" style="1" customWidth="1"/>
    <col min="4" max="4" width="59.28515625" style="2" customWidth="1"/>
    <col min="5" max="5" width="36.42578125" style="1" customWidth="1"/>
    <col min="6" max="6" width="11" style="1" customWidth="1"/>
    <col min="7" max="7" width="16.85546875" style="1" bestFit="1" customWidth="1"/>
    <col min="8" max="8" width="18" style="1" customWidth="1"/>
    <col min="9" max="9" width="40.140625" style="1" customWidth="1"/>
    <col min="10" max="10" width="18.140625" style="1" customWidth="1"/>
    <col min="11" max="11" width="24.7109375" style="1" customWidth="1"/>
    <col min="12" max="12" width="17" style="1" customWidth="1"/>
    <col min="13" max="13" width="19.5703125" style="1" bestFit="1" customWidth="1"/>
    <col min="14" max="14" width="29.42578125" style="1" customWidth="1"/>
    <col min="15" max="16384" width="9.140625" style="1"/>
  </cols>
  <sheetData>
    <row r="2" spans="2:13" ht="15" x14ac:dyDescent="0.25">
      <c r="M2" s="8"/>
    </row>
    <row r="3" spans="2:13" ht="36.75" customHeight="1" x14ac:dyDescent="0.2">
      <c r="B3" s="27" t="s">
        <v>800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2:13" ht="15.75" x14ac:dyDescent="0.25">
      <c r="B4" s="3"/>
      <c r="C4" s="3"/>
      <c r="D4" s="7"/>
      <c r="E4" s="6"/>
      <c r="F4" s="6"/>
      <c r="G4" s="6"/>
      <c r="H4" s="3"/>
      <c r="I4" s="3"/>
      <c r="J4" s="6"/>
      <c r="K4" s="6"/>
      <c r="L4" s="3"/>
      <c r="M4" s="3"/>
    </row>
    <row r="5" spans="2:13" ht="29.25" customHeight="1" x14ac:dyDescent="0.2">
      <c r="E5" s="2"/>
      <c r="F5" s="2"/>
    </row>
    <row r="6" spans="2:13" ht="70.5" customHeight="1" x14ac:dyDescent="0.2">
      <c r="B6" s="9" t="s">
        <v>0</v>
      </c>
      <c r="C6" s="9" t="s">
        <v>4</v>
      </c>
      <c r="D6" s="9" t="s">
        <v>801</v>
      </c>
      <c r="E6" s="9" t="s">
        <v>295</v>
      </c>
      <c r="F6" s="10" t="s">
        <v>802</v>
      </c>
      <c r="G6" s="9" t="s">
        <v>3</v>
      </c>
      <c r="H6" s="9" t="s">
        <v>2</v>
      </c>
      <c r="I6" s="11" t="s">
        <v>5</v>
      </c>
      <c r="J6" s="10" t="s">
        <v>803</v>
      </c>
      <c r="K6" s="12" t="s">
        <v>296</v>
      </c>
      <c r="L6" s="9" t="s">
        <v>7</v>
      </c>
      <c r="M6" s="9" t="s">
        <v>6</v>
      </c>
    </row>
    <row r="7" spans="2:13" ht="61.5" customHeight="1" x14ac:dyDescent="0.2">
      <c r="B7" s="9">
        <v>1</v>
      </c>
      <c r="C7" s="13">
        <v>200460222</v>
      </c>
      <c r="D7" s="14" t="s">
        <v>244</v>
      </c>
      <c r="E7" s="14" t="s">
        <v>443</v>
      </c>
      <c r="F7" s="13" t="s">
        <v>40</v>
      </c>
      <c r="G7" s="15">
        <v>251201174174758</v>
      </c>
      <c r="H7" s="16" t="s">
        <v>41</v>
      </c>
      <c r="I7" s="14" t="s">
        <v>299</v>
      </c>
      <c r="J7" s="17" t="s">
        <v>210</v>
      </c>
      <c r="K7" s="18" t="s">
        <v>799</v>
      </c>
      <c r="L7" s="19" t="s">
        <v>595</v>
      </c>
      <c r="M7" s="20">
        <v>3000000</v>
      </c>
    </row>
    <row r="8" spans="2:13" ht="61.5" customHeight="1" x14ac:dyDescent="0.25">
      <c r="B8" s="9">
        <v>2</v>
      </c>
      <c r="C8" s="13">
        <v>200460222</v>
      </c>
      <c r="D8" s="21" t="s">
        <v>245</v>
      </c>
      <c r="E8" s="14" t="s">
        <v>444</v>
      </c>
      <c r="F8" s="13" t="s">
        <v>25</v>
      </c>
      <c r="G8" s="15">
        <v>251201174176603</v>
      </c>
      <c r="H8" s="16" t="s">
        <v>41</v>
      </c>
      <c r="I8" s="14" t="s">
        <v>298</v>
      </c>
      <c r="J8" s="17" t="s">
        <v>211</v>
      </c>
      <c r="K8" s="18" t="s">
        <v>799</v>
      </c>
      <c r="L8" s="19" t="s">
        <v>596</v>
      </c>
      <c r="M8" s="20">
        <v>121141209</v>
      </c>
    </row>
    <row r="9" spans="2:13" ht="61.5" customHeight="1" x14ac:dyDescent="0.25">
      <c r="B9" s="9">
        <v>3</v>
      </c>
      <c r="C9" s="13">
        <v>200460222</v>
      </c>
      <c r="D9" s="21" t="s">
        <v>246</v>
      </c>
      <c r="E9" s="14" t="s">
        <v>445</v>
      </c>
      <c r="F9" s="13" t="s">
        <v>43</v>
      </c>
      <c r="G9" s="15">
        <v>251201174176649</v>
      </c>
      <c r="H9" s="16" t="s">
        <v>41</v>
      </c>
      <c r="I9" s="14" t="s">
        <v>300</v>
      </c>
      <c r="J9" s="17" t="s">
        <v>212</v>
      </c>
      <c r="K9" s="18" t="s">
        <v>799</v>
      </c>
      <c r="L9" s="19" t="s">
        <v>597</v>
      </c>
      <c r="M9" s="20">
        <v>120080000</v>
      </c>
    </row>
    <row r="10" spans="2:13" ht="61.5" customHeight="1" x14ac:dyDescent="0.25">
      <c r="B10" s="9">
        <v>4</v>
      </c>
      <c r="C10" s="13">
        <v>200460222</v>
      </c>
      <c r="D10" s="21" t="s">
        <v>247</v>
      </c>
      <c r="E10" s="22" t="s">
        <v>192</v>
      </c>
      <c r="F10" s="13" t="s">
        <v>45</v>
      </c>
      <c r="G10" s="15">
        <v>251201174177040</v>
      </c>
      <c r="H10" s="16" t="s">
        <v>41</v>
      </c>
      <c r="I10" s="14" t="s">
        <v>301</v>
      </c>
      <c r="J10" s="17" t="s">
        <v>213</v>
      </c>
      <c r="K10" s="18" t="s">
        <v>799</v>
      </c>
      <c r="L10" s="19" t="s">
        <v>598</v>
      </c>
      <c r="M10" s="20">
        <f>39984000+43456000+178528000</f>
        <v>261968000</v>
      </c>
    </row>
    <row r="11" spans="2:13" ht="61.5" customHeight="1" x14ac:dyDescent="0.25">
      <c r="B11" s="9">
        <v>5</v>
      </c>
      <c r="C11" s="13">
        <v>200460222</v>
      </c>
      <c r="D11" s="21" t="s">
        <v>248</v>
      </c>
      <c r="E11" s="14" t="s">
        <v>446</v>
      </c>
      <c r="F11" s="13" t="s">
        <v>46</v>
      </c>
      <c r="G11" s="15">
        <v>251201174177087</v>
      </c>
      <c r="H11" s="16" t="s">
        <v>41</v>
      </c>
      <c r="I11" s="14" t="s">
        <v>302</v>
      </c>
      <c r="J11" s="17" t="s">
        <v>213</v>
      </c>
      <c r="K11" s="18" t="s">
        <v>799</v>
      </c>
      <c r="L11" s="19" t="s">
        <v>599</v>
      </c>
      <c r="M11" s="20">
        <v>52500000</v>
      </c>
    </row>
    <row r="12" spans="2:13" ht="61.5" customHeight="1" x14ac:dyDescent="0.2">
      <c r="B12" s="9">
        <v>6</v>
      </c>
      <c r="C12" s="13">
        <v>200460222</v>
      </c>
      <c r="D12" s="14" t="s">
        <v>447</v>
      </c>
      <c r="E12" s="14" t="s">
        <v>448</v>
      </c>
      <c r="F12" s="13" t="s">
        <v>47</v>
      </c>
      <c r="G12" s="15">
        <v>251201174177126</v>
      </c>
      <c r="H12" s="16" t="s">
        <v>41</v>
      </c>
      <c r="I12" s="14" t="s">
        <v>305</v>
      </c>
      <c r="J12" s="17" t="s">
        <v>214</v>
      </c>
      <c r="K12" s="18" t="s">
        <v>799</v>
      </c>
      <c r="L12" s="19" t="s">
        <v>600</v>
      </c>
      <c r="M12" s="20">
        <v>17820000</v>
      </c>
    </row>
    <row r="13" spans="2:13" ht="46.5" customHeight="1" x14ac:dyDescent="0.25">
      <c r="B13" s="9">
        <v>7</v>
      </c>
      <c r="C13" s="13">
        <v>200460222</v>
      </c>
      <c r="D13" s="21" t="s">
        <v>249</v>
      </c>
      <c r="E13" s="14" t="s">
        <v>449</v>
      </c>
      <c r="F13" s="13" t="s">
        <v>48</v>
      </c>
      <c r="G13" s="15">
        <v>251201174177174</v>
      </c>
      <c r="H13" s="16" t="s">
        <v>41</v>
      </c>
      <c r="I13" s="14" t="s">
        <v>304</v>
      </c>
      <c r="J13" s="17" t="s">
        <v>215</v>
      </c>
      <c r="K13" s="18" t="s">
        <v>799</v>
      </c>
      <c r="L13" s="19" t="s">
        <v>601</v>
      </c>
      <c r="M13" s="20">
        <v>10143000000</v>
      </c>
    </row>
    <row r="14" spans="2:13" ht="42" customHeight="1" x14ac:dyDescent="0.25">
      <c r="B14" s="9">
        <v>8</v>
      </c>
      <c r="C14" s="13">
        <v>200460222</v>
      </c>
      <c r="D14" s="21" t="s">
        <v>250</v>
      </c>
      <c r="E14" s="14" t="s">
        <v>450</v>
      </c>
      <c r="F14" s="13" t="s">
        <v>49</v>
      </c>
      <c r="G14" s="15">
        <v>25120117417723</v>
      </c>
      <c r="H14" s="16" t="s">
        <v>41</v>
      </c>
      <c r="I14" s="14" t="s">
        <v>303</v>
      </c>
      <c r="J14" s="17" t="s">
        <v>8</v>
      </c>
      <c r="K14" s="18" t="s">
        <v>799</v>
      </c>
      <c r="L14" s="19" t="s">
        <v>602</v>
      </c>
      <c r="M14" s="20">
        <v>2200000</v>
      </c>
    </row>
    <row r="15" spans="2:13" ht="56.25" customHeight="1" x14ac:dyDescent="0.25">
      <c r="B15" s="9">
        <v>9</v>
      </c>
      <c r="C15" s="13">
        <v>200460222</v>
      </c>
      <c r="D15" s="21" t="s">
        <v>251</v>
      </c>
      <c r="E15" s="14" t="s">
        <v>451</v>
      </c>
      <c r="F15" s="13" t="s">
        <v>50</v>
      </c>
      <c r="G15" s="15">
        <v>251201174179061</v>
      </c>
      <c r="H15" s="16" t="s">
        <v>41</v>
      </c>
      <c r="I15" s="14" t="s">
        <v>306</v>
      </c>
      <c r="J15" s="17" t="s">
        <v>216</v>
      </c>
      <c r="K15" s="18" t="s">
        <v>799</v>
      </c>
      <c r="L15" s="19" t="s">
        <v>603</v>
      </c>
      <c r="M15" s="20">
        <v>265308160</v>
      </c>
    </row>
    <row r="16" spans="2:13" ht="56.25" customHeight="1" x14ac:dyDescent="0.25">
      <c r="B16" s="9">
        <v>10</v>
      </c>
      <c r="C16" s="13">
        <v>200460222</v>
      </c>
      <c r="D16" s="21" t="s">
        <v>252</v>
      </c>
      <c r="E16" s="14" t="s">
        <v>36</v>
      </c>
      <c r="F16" s="13" t="s">
        <v>51</v>
      </c>
      <c r="G16" s="15">
        <v>251201174179102</v>
      </c>
      <c r="H16" s="16" t="s">
        <v>41</v>
      </c>
      <c r="I16" s="14" t="s">
        <v>307</v>
      </c>
      <c r="J16" s="17" t="s">
        <v>213</v>
      </c>
      <c r="K16" s="18" t="s">
        <v>799</v>
      </c>
      <c r="L16" s="19" t="s">
        <v>604</v>
      </c>
      <c r="M16" s="20">
        <v>15012000</v>
      </c>
    </row>
    <row r="17" spans="2:13" ht="56.25" customHeight="1" x14ac:dyDescent="0.25">
      <c r="B17" s="9">
        <v>11</v>
      </c>
      <c r="C17" s="13">
        <v>200460222</v>
      </c>
      <c r="D17" s="21" t="s">
        <v>253</v>
      </c>
      <c r="E17" s="14" t="s">
        <v>452</v>
      </c>
      <c r="F17" s="13" t="s">
        <v>52</v>
      </c>
      <c r="G17" s="15">
        <v>251201174179167</v>
      </c>
      <c r="H17" s="16" t="s">
        <v>41</v>
      </c>
      <c r="I17" s="14" t="s">
        <v>308</v>
      </c>
      <c r="J17" s="17" t="s">
        <v>8</v>
      </c>
      <c r="K17" s="18" t="s">
        <v>799</v>
      </c>
      <c r="L17" s="19" t="s">
        <v>605</v>
      </c>
      <c r="M17" s="20">
        <v>195000000</v>
      </c>
    </row>
    <row r="18" spans="2:13" ht="56.25" customHeight="1" x14ac:dyDescent="0.2">
      <c r="B18" s="9">
        <v>12</v>
      </c>
      <c r="C18" s="13">
        <v>200460222</v>
      </c>
      <c r="D18" s="14" t="s">
        <v>254</v>
      </c>
      <c r="E18" s="14" t="s">
        <v>33</v>
      </c>
      <c r="F18" s="13" t="s">
        <v>53</v>
      </c>
      <c r="G18" s="15">
        <v>251201174179202</v>
      </c>
      <c r="H18" s="16" t="s">
        <v>41</v>
      </c>
      <c r="I18" s="14" t="s">
        <v>309</v>
      </c>
      <c r="J18" s="17" t="s">
        <v>217</v>
      </c>
      <c r="K18" s="18" t="s">
        <v>799</v>
      </c>
      <c r="L18" s="19" t="s">
        <v>606</v>
      </c>
      <c r="M18" s="20">
        <f>4760000+123127460.96+23689031.52+32237170.6+26594718.32+48128169.69+21780132.64+107652160</f>
        <v>387968843.72999996</v>
      </c>
    </row>
    <row r="19" spans="2:13" ht="56.25" customHeight="1" x14ac:dyDescent="0.2">
      <c r="B19" s="9">
        <v>13</v>
      </c>
      <c r="C19" s="13">
        <v>200460222</v>
      </c>
      <c r="D19" s="14" t="s">
        <v>256</v>
      </c>
      <c r="E19" s="14" t="s">
        <v>36</v>
      </c>
      <c r="F19" s="13" t="s">
        <v>54</v>
      </c>
      <c r="G19" s="15">
        <v>251201174179272</v>
      </c>
      <c r="H19" s="16" t="s">
        <v>41</v>
      </c>
      <c r="I19" s="14" t="s">
        <v>310</v>
      </c>
      <c r="J19" s="17" t="s">
        <v>218</v>
      </c>
      <c r="K19" s="18" t="s">
        <v>799</v>
      </c>
      <c r="L19" s="19" t="s">
        <v>607</v>
      </c>
      <c r="M19" s="20">
        <f>218165525.76+122368484</f>
        <v>340534009.75999999</v>
      </c>
    </row>
    <row r="20" spans="2:13" ht="56.25" customHeight="1" x14ac:dyDescent="0.2">
      <c r="B20" s="9">
        <v>14</v>
      </c>
      <c r="C20" s="13">
        <v>200460222</v>
      </c>
      <c r="D20" s="14" t="s">
        <v>255</v>
      </c>
      <c r="E20" s="14" t="s">
        <v>453</v>
      </c>
      <c r="F20" s="13" t="s">
        <v>23</v>
      </c>
      <c r="G20" s="15">
        <v>251201174179386</v>
      </c>
      <c r="H20" s="16" t="s">
        <v>41</v>
      </c>
      <c r="I20" s="14" t="s">
        <v>311</v>
      </c>
      <c r="J20" s="17" t="s">
        <v>218</v>
      </c>
      <c r="K20" s="18" t="s">
        <v>799</v>
      </c>
      <c r="L20" s="19" t="s">
        <v>608</v>
      </c>
      <c r="M20" s="20">
        <f>79140999.93+24490000</f>
        <v>103630999.93000001</v>
      </c>
    </row>
    <row r="21" spans="2:13" ht="106.5" customHeight="1" x14ac:dyDescent="0.2">
      <c r="B21" s="9">
        <v>15</v>
      </c>
      <c r="C21" s="13">
        <v>200460222</v>
      </c>
      <c r="D21" s="14" t="s">
        <v>257</v>
      </c>
      <c r="E21" s="14" t="s">
        <v>454</v>
      </c>
      <c r="F21" s="13" t="s">
        <v>25</v>
      </c>
      <c r="G21" s="15">
        <v>251201174179552</v>
      </c>
      <c r="H21" s="16" t="s">
        <v>41</v>
      </c>
      <c r="I21" s="14" t="s">
        <v>312</v>
      </c>
      <c r="J21" s="17" t="s">
        <v>219</v>
      </c>
      <c r="K21" s="18" t="s">
        <v>799</v>
      </c>
      <c r="L21" s="19" t="s">
        <v>609</v>
      </c>
      <c r="M21" s="20">
        <f>18829160+14266840</f>
        <v>33096000</v>
      </c>
    </row>
    <row r="22" spans="2:13" ht="69.75" customHeight="1" x14ac:dyDescent="0.2">
      <c r="B22" s="9">
        <v>16</v>
      </c>
      <c r="C22" s="13">
        <v>200460222</v>
      </c>
      <c r="D22" s="14" t="s">
        <v>258</v>
      </c>
      <c r="E22" s="14" t="s">
        <v>451</v>
      </c>
      <c r="F22" s="13" t="s">
        <v>55</v>
      </c>
      <c r="G22" s="15">
        <v>251201174179654</v>
      </c>
      <c r="H22" s="16" t="s">
        <v>41</v>
      </c>
      <c r="I22" s="14" t="s">
        <v>313</v>
      </c>
      <c r="J22" s="17" t="s">
        <v>220</v>
      </c>
      <c r="K22" s="18" t="s">
        <v>799</v>
      </c>
      <c r="L22" s="19" t="s">
        <v>610</v>
      </c>
      <c r="M22" s="20">
        <f>73800000+350330000+90901500</f>
        <v>515031500</v>
      </c>
    </row>
    <row r="23" spans="2:13" ht="43.5" customHeight="1" x14ac:dyDescent="0.2">
      <c r="B23" s="9">
        <v>17</v>
      </c>
      <c r="C23" s="13">
        <v>200460222</v>
      </c>
      <c r="D23" s="14" t="s">
        <v>259</v>
      </c>
      <c r="E23" s="14" t="s">
        <v>455</v>
      </c>
      <c r="F23" s="13" t="s">
        <v>56</v>
      </c>
      <c r="G23" s="15">
        <v>251201174179718</v>
      </c>
      <c r="H23" s="16" t="s">
        <v>41</v>
      </c>
      <c r="I23" s="14" t="s">
        <v>57</v>
      </c>
      <c r="J23" s="17" t="s">
        <v>218</v>
      </c>
      <c r="K23" s="18" t="s">
        <v>799</v>
      </c>
      <c r="L23" s="19" t="s">
        <v>611</v>
      </c>
      <c r="M23" s="20">
        <f>59136000+199650000</f>
        <v>258786000</v>
      </c>
    </row>
    <row r="24" spans="2:13" ht="36.6" customHeight="1" x14ac:dyDescent="0.2">
      <c r="B24" s="9">
        <v>18</v>
      </c>
      <c r="C24" s="13">
        <v>200460222</v>
      </c>
      <c r="D24" s="14" t="s">
        <v>260</v>
      </c>
      <c r="E24" s="22" t="s">
        <v>456</v>
      </c>
      <c r="F24" s="13" t="s">
        <v>58</v>
      </c>
      <c r="G24" s="15">
        <v>251201174182003</v>
      </c>
      <c r="H24" s="16" t="s">
        <v>41</v>
      </c>
      <c r="I24" s="14" t="s">
        <v>59</v>
      </c>
      <c r="J24" s="17" t="s">
        <v>212</v>
      </c>
      <c r="K24" s="18" t="s">
        <v>799</v>
      </c>
      <c r="L24" s="19" t="s">
        <v>612</v>
      </c>
      <c r="M24" s="20">
        <v>3600000000</v>
      </c>
    </row>
    <row r="25" spans="2:13" ht="45" x14ac:dyDescent="0.2">
      <c r="B25" s="9">
        <v>19</v>
      </c>
      <c r="C25" s="13">
        <v>200460222</v>
      </c>
      <c r="D25" s="14" t="s">
        <v>457</v>
      </c>
      <c r="E25" s="14" t="s">
        <v>458</v>
      </c>
      <c r="F25" s="13" t="s">
        <v>60</v>
      </c>
      <c r="G25" s="15">
        <v>251201174182060</v>
      </c>
      <c r="H25" s="16" t="s">
        <v>41</v>
      </c>
      <c r="I25" s="14" t="s">
        <v>61</v>
      </c>
      <c r="J25" s="17" t="s">
        <v>215</v>
      </c>
      <c r="K25" s="18" t="s">
        <v>799</v>
      </c>
      <c r="L25" s="19" t="s">
        <v>613</v>
      </c>
      <c r="M25" s="20">
        <v>42300000</v>
      </c>
    </row>
    <row r="26" spans="2:13" ht="39.6" customHeight="1" x14ac:dyDescent="0.2">
      <c r="B26" s="9">
        <v>20</v>
      </c>
      <c r="C26" s="13">
        <v>200460222</v>
      </c>
      <c r="D26" s="14" t="s">
        <v>261</v>
      </c>
      <c r="E26" s="14" t="s">
        <v>455</v>
      </c>
      <c r="F26" s="13" t="s">
        <v>40</v>
      </c>
      <c r="G26" s="15">
        <v>251201174182111</v>
      </c>
      <c r="H26" s="16" t="s">
        <v>41</v>
      </c>
      <c r="I26" s="14" t="s">
        <v>62</v>
      </c>
      <c r="J26" s="17" t="s">
        <v>221</v>
      </c>
      <c r="K26" s="18" t="s">
        <v>799</v>
      </c>
      <c r="L26" s="19" t="s">
        <v>614</v>
      </c>
      <c r="M26" s="20">
        <v>2339137440</v>
      </c>
    </row>
    <row r="27" spans="2:13" ht="42.95" customHeight="1" x14ac:dyDescent="0.2">
      <c r="B27" s="9">
        <v>21</v>
      </c>
      <c r="C27" s="13">
        <v>200460222</v>
      </c>
      <c r="D27" s="14" t="s">
        <v>262</v>
      </c>
      <c r="E27" s="14" t="s">
        <v>459</v>
      </c>
      <c r="F27" s="13" t="s">
        <v>63</v>
      </c>
      <c r="G27" s="15">
        <v>251201174182403</v>
      </c>
      <c r="H27" s="16" t="s">
        <v>41</v>
      </c>
      <c r="I27" s="14" t="s">
        <v>64</v>
      </c>
      <c r="J27" s="17" t="s">
        <v>221</v>
      </c>
      <c r="K27" s="18" t="s">
        <v>799</v>
      </c>
      <c r="L27" s="19" t="s">
        <v>615</v>
      </c>
      <c r="M27" s="20">
        <f>3716025264+354424000+2388648640</f>
        <v>6459097904</v>
      </c>
    </row>
    <row r="28" spans="2:13" ht="42.95" customHeight="1" x14ac:dyDescent="0.2">
      <c r="B28" s="9">
        <v>22</v>
      </c>
      <c r="C28" s="13">
        <v>200460222</v>
      </c>
      <c r="D28" s="14" t="s">
        <v>263</v>
      </c>
      <c r="E28" s="14" t="s">
        <v>460</v>
      </c>
      <c r="F28" s="13" t="s">
        <v>65</v>
      </c>
      <c r="G28" s="15">
        <v>251201174182962</v>
      </c>
      <c r="H28" s="16" t="s">
        <v>41</v>
      </c>
      <c r="I28" s="14" t="s">
        <v>66</v>
      </c>
      <c r="J28" s="17" t="s">
        <v>222</v>
      </c>
      <c r="K28" s="18" t="s">
        <v>799</v>
      </c>
      <c r="L28" s="19" t="s">
        <v>616</v>
      </c>
      <c r="M28" s="20">
        <v>392881252.94999999</v>
      </c>
    </row>
    <row r="29" spans="2:13" ht="42.95" customHeight="1" x14ac:dyDescent="0.2">
      <c r="B29" s="9">
        <v>23</v>
      </c>
      <c r="C29" s="13">
        <v>200460222</v>
      </c>
      <c r="D29" s="14" t="s">
        <v>264</v>
      </c>
      <c r="E29" s="14" t="s">
        <v>33</v>
      </c>
      <c r="F29" s="13" t="s">
        <v>40</v>
      </c>
      <c r="G29" s="15">
        <v>251201174184484</v>
      </c>
      <c r="H29" s="16" t="s">
        <v>41</v>
      </c>
      <c r="I29" s="14" t="s">
        <v>67</v>
      </c>
      <c r="J29" s="17" t="s">
        <v>221</v>
      </c>
      <c r="K29" s="18" t="s">
        <v>799</v>
      </c>
      <c r="L29" s="19" t="s">
        <v>617</v>
      </c>
      <c r="M29" s="20">
        <v>4700001.5999999996</v>
      </c>
    </row>
    <row r="30" spans="2:13" ht="42.95" customHeight="1" x14ac:dyDescent="0.2">
      <c r="B30" s="9">
        <v>24</v>
      </c>
      <c r="C30" s="13">
        <v>200460222</v>
      </c>
      <c r="D30" s="14" t="s">
        <v>265</v>
      </c>
      <c r="E30" s="14" t="s">
        <v>461</v>
      </c>
      <c r="F30" s="13" t="s">
        <v>22</v>
      </c>
      <c r="G30" s="15">
        <v>251201174184543</v>
      </c>
      <c r="H30" s="16" t="s">
        <v>41</v>
      </c>
      <c r="I30" s="14" t="s">
        <v>68</v>
      </c>
      <c r="J30" s="17" t="s">
        <v>223</v>
      </c>
      <c r="K30" s="18" t="s">
        <v>799</v>
      </c>
      <c r="L30" s="19" t="s">
        <v>618</v>
      </c>
      <c r="M30" s="20">
        <f>133631904300+740638080000</f>
        <v>874269984300</v>
      </c>
    </row>
    <row r="31" spans="2:13" ht="42.95" customHeight="1" x14ac:dyDescent="0.2">
      <c r="B31" s="9">
        <v>25</v>
      </c>
      <c r="C31" s="13">
        <v>200460222</v>
      </c>
      <c r="D31" s="14" t="s">
        <v>266</v>
      </c>
      <c r="E31" s="22" t="s">
        <v>456</v>
      </c>
      <c r="F31" s="13" t="s">
        <v>69</v>
      </c>
      <c r="G31" s="15">
        <v>251201174184563</v>
      </c>
      <c r="H31" s="16" t="s">
        <v>41</v>
      </c>
      <c r="I31" s="14" t="s">
        <v>70</v>
      </c>
      <c r="J31" s="17" t="s">
        <v>215</v>
      </c>
      <c r="K31" s="18" t="s">
        <v>799</v>
      </c>
      <c r="L31" s="19" t="s">
        <v>619</v>
      </c>
      <c r="M31" s="20">
        <v>53000000</v>
      </c>
    </row>
    <row r="32" spans="2:13" ht="42.95" customHeight="1" x14ac:dyDescent="0.2">
      <c r="B32" s="9">
        <v>26</v>
      </c>
      <c r="C32" s="13">
        <v>200460222</v>
      </c>
      <c r="D32" s="14" t="s">
        <v>267</v>
      </c>
      <c r="E32" s="14" t="s">
        <v>454</v>
      </c>
      <c r="F32" s="13" t="s">
        <v>71</v>
      </c>
      <c r="G32" s="15">
        <v>251201174185561</v>
      </c>
      <c r="H32" s="16" t="s">
        <v>41</v>
      </c>
      <c r="I32" s="14" t="s">
        <v>72</v>
      </c>
      <c r="J32" s="17" t="s">
        <v>12</v>
      </c>
      <c r="K32" s="18" t="s">
        <v>799</v>
      </c>
      <c r="L32" s="19" t="s">
        <v>620</v>
      </c>
      <c r="M32" s="20">
        <f>25439232+23456384+4681600</f>
        <v>53577216</v>
      </c>
    </row>
    <row r="33" spans="2:13" ht="42.95" customHeight="1" x14ac:dyDescent="0.2">
      <c r="B33" s="9">
        <v>27</v>
      </c>
      <c r="C33" s="13">
        <v>200460222</v>
      </c>
      <c r="D33" s="14" t="s">
        <v>268</v>
      </c>
      <c r="E33" s="14" t="s">
        <v>455</v>
      </c>
      <c r="F33" s="13" t="s">
        <v>73</v>
      </c>
      <c r="G33" s="15">
        <v>251201174185658</v>
      </c>
      <c r="H33" s="16" t="s">
        <v>41</v>
      </c>
      <c r="I33" s="14" t="s">
        <v>74</v>
      </c>
      <c r="J33" s="17" t="s">
        <v>213</v>
      </c>
      <c r="K33" s="18" t="s">
        <v>799</v>
      </c>
      <c r="L33" s="19" t="s">
        <v>621</v>
      </c>
      <c r="M33" s="20">
        <f>1532284561+508500000+95819500+254870000+811060896+182000000</f>
        <v>3384534957</v>
      </c>
    </row>
    <row r="34" spans="2:13" ht="42.95" customHeight="1" x14ac:dyDescent="0.2">
      <c r="B34" s="9">
        <v>28</v>
      </c>
      <c r="C34" s="13">
        <v>200460222</v>
      </c>
      <c r="D34" s="14" t="s">
        <v>269</v>
      </c>
      <c r="E34" s="14" t="s">
        <v>445</v>
      </c>
      <c r="F34" s="13" t="s">
        <v>75</v>
      </c>
      <c r="G34" s="15">
        <v>251201174185680</v>
      </c>
      <c r="H34" s="16" t="s">
        <v>41</v>
      </c>
      <c r="I34" s="14" t="s">
        <v>323</v>
      </c>
      <c r="J34" s="17" t="s">
        <v>220</v>
      </c>
      <c r="K34" s="18" t="s">
        <v>799</v>
      </c>
      <c r="L34" s="19" t="s">
        <v>622</v>
      </c>
      <c r="M34" s="20">
        <v>100000000</v>
      </c>
    </row>
    <row r="35" spans="2:13" ht="45" x14ac:dyDescent="0.2">
      <c r="B35" s="9">
        <v>29</v>
      </c>
      <c r="C35" s="13">
        <v>200460222</v>
      </c>
      <c r="D35" s="14" t="s">
        <v>270</v>
      </c>
      <c r="E35" s="14" t="s">
        <v>451</v>
      </c>
      <c r="F35" s="13" t="s">
        <v>76</v>
      </c>
      <c r="G35" s="15">
        <v>251201174185741</v>
      </c>
      <c r="H35" s="16" t="s">
        <v>41</v>
      </c>
      <c r="I35" s="14" t="s">
        <v>322</v>
      </c>
      <c r="J35" s="17" t="s">
        <v>213</v>
      </c>
      <c r="K35" s="18" t="s">
        <v>799</v>
      </c>
      <c r="L35" s="19" t="s">
        <v>623</v>
      </c>
      <c r="M35" s="20">
        <f>611143700+41682000+26370000</f>
        <v>679195700</v>
      </c>
    </row>
    <row r="36" spans="2:13" ht="44.45" customHeight="1" x14ac:dyDescent="0.2">
      <c r="B36" s="9">
        <v>30</v>
      </c>
      <c r="C36" s="13">
        <v>200460222</v>
      </c>
      <c r="D36" s="14" t="s">
        <v>247</v>
      </c>
      <c r="E36" s="22" t="s">
        <v>192</v>
      </c>
      <c r="F36" s="13" t="s">
        <v>52</v>
      </c>
      <c r="G36" s="15">
        <v>251201174185923</v>
      </c>
      <c r="H36" s="16" t="s">
        <v>41</v>
      </c>
      <c r="I36" s="14" t="s">
        <v>321</v>
      </c>
      <c r="J36" s="17" t="s">
        <v>8</v>
      </c>
      <c r="K36" s="18" t="s">
        <v>799</v>
      </c>
      <c r="L36" s="19" t="s">
        <v>624</v>
      </c>
      <c r="M36" s="20">
        <v>17136000</v>
      </c>
    </row>
    <row r="37" spans="2:13" ht="45" x14ac:dyDescent="0.2">
      <c r="B37" s="9">
        <v>31</v>
      </c>
      <c r="C37" s="13">
        <v>200460222</v>
      </c>
      <c r="D37" s="14" t="s">
        <v>271</v>
      </c>
      <c r="E37" s="22" t="s">
        <v>192</v>
      </c>
      <c r="F37" s="13" t="s">
        <v>77</v>
      </c>
      <c r="G37" s="15">
        <v>251201174186024</v>
      </c>
      <c r="H37" s="16" t="s">
        <v>41</v>
      </c>
      <c r="I37" s="14" t="s">
        <v>320</v>
      </c>
      <c r="J37" s="17" t="s">
        <v>224</v>
      </c>
      <c r="K37" s="18" t="s">
        <v>799</v>
      </c>
      <c r="L37" s="19" t="s">
        <v>625</v>
      </c>
      <c r="M37" s="20">
        <v>127888084576</v>
      </c>
    </row>
    <row r="38" spans="2:13" ht="45" x14ac:dyDescent="0.2">
      <c r="B38" s="9">
        <v>32</v>
      </c>
      <c r="C38" s="13">
        <v>200460222</v>
      </c>
      <c r="D38" s="14" t="s">
        <v>272</v>
      </c>
      <c r="E38" s="22" t="s">
        <v>456</v>
      </c>
      <c r="F38" s="13" t="s">
        <v>78</v>
      </c>
      <c r="G38" s="15">
        <v>251201174186258</v>
      </c>
      <c r="H38" s="16" t="s">
        <v>41</v>
      </c>
      <c r="I38" s="14" t="s">
        <v>319</v>
      </c>
      <c r="J38" s="17" t="s">
        <v>215</v>
      </c>
      <c r="K38" s="18" t="s">
        <v>799</v>
      </c>
      <c r="L38" s="19" t="s">
        <v>626</v>
      </c>
      <c r="M38" s="20">
        <v>53000000</v>
      </c>
    </row>
    <row r="39" spans="2:13" ht="48" customHeight="1" x14ac:dyDescent="0.2">
      <c r="B39" s="9">
        <v>33</v>
      </c>
      <c r="C39" s="13">
        <v>200460222</v>
      </c>
      <c r="D39" s="14" t="s">
        <v>273</v>
      </c>
      <c r="E39" s="14" t="s">
        <v>462</v>
      </c>
      <c r="F39" s="13" t="s">
        <v>71</v>
      </c>
      <c r="G39" s="15">
        <v>251201174187143</v>
      </c>
      <c r="H39" s="16" t="s">
        <v>41</v>
      </c>
      <c r="I39" s="14" t="s">
        <v>318</v>
      </c>
      <c r="J39" s="17" t="s">
        <v>11</v>
      </c>
      <c r="K39" s="18" t="s">
        <v>799</v>
      </c>
      <c r="L39" s="19" t="s">
        <v>627</v>
      </c>
      <c r="M39" s="20">
        <f>116014000+221200000</f>
        <v>337214000</v>
      </c>
    </row>
    <row r="40" spans="2:13" ht="43.5" customHeight="1" x14ac:dyDescent="0.2">
      <c r="B40" s="9">
        <v>34</v>
      </c>
      <c r="C40" s="13">
        <v>200460222</v>
      </c>
      <c r="D40" s="14" t="s">
        <v>463</v>
      </c>
      <c r="E40" s="14" t="s">
        <v>458</v>
      </c>
      <c r="F40" s="13" t="s">
        <v>79</v>
      </c>
      <c r="G40" s="15">
        <v>251201174200168</v>
      </c>
      <c r="H40" s="16" t="s">
        <v>41</v>
      </c>
      <c r="I40" s="14" t="s">
        <v>317</v>
      </c>
      <c r="J40" s="17" t="s">
        <v>215</v>
      </c>
      <c r="K40" s="18" t="s">
        <v>799</v>
      </c>
      <c r="L40" s="19" t="s">
        <v>628</v>
      </c>
      <c r="M40" s="20">
        <v>13987094.4</v>
      </c>
    </row>
    <row r="41" spans="2:13" ht="45" x14ac:dyDescent="0.2">
      <c r="B41" s="9">
        <v>35</v>
      </c>
      <c r="C41" s="13">
        <v>200460222</v>
      </c>
      <c r="D41" s="14" t="s">
        <v>274</v>
      </c>
      <c r="E41" s="14" t="s">
        <v>464</v>
      </c>
      <c r="F41" s="13" t="s">
        <v>40</v>
      </c>
      <c r="G41" s="15">
        <v>251201174187218</v>
      </c>
      <c r="H41" s="16" t="s">
        <v>41</v>
      </c>
      <c r="I41" s="14" t="s">
        <v>316</v>
      </c>
      <c r="J41" s="17" t="s">
        <v>221</v>
      </c>
      <c r="K41" s="18" t="s">
        <v>799</v>
      </c>
      <c r="L41" s="19" t="s">
        <v>629</v>
      </c>
      <c r="M41" s="20">
        <v>478963000</v>
      </c>
    </row>
    <row r="42" spans="2:13" ht="45.6" customHeight="1" x14ac:dyDescent="0.2">
      <c r="B42" s="9">
        <v>36</v>
      </c>
      <c r="C42" s="13">
        <v>200460222</v>
      </c>
      <c r="D42" s="14" t="s">
        <v>272</v>
      </c>
      <c r="E42" s="22" t="s">
        <v>456</v>
      </c>
      <c r="F42" s="13" t="s">
        <v>40</v>
      </c>
      <c r="G42" s="15">
        <v>251201174187266</v>
      </c>
      <c r="H42" s="16" t="s">
        <v>41</v>
      </c>
      <c r="I42" s="14" t="s">
        <v>315</v>
      </c>
      <c r="J42" s="17" t="s">
        <v>221</v>
      </c>
      <c r="K42" s="18" t="s">
        <v>799</v>
      </c>
      <c r="L42" s="19" t="s">
        <v>630</v>
      </c>
      <c r="M42" s="20">
        <v>4502400</v>
      </c>
    </row>
    <row r="43" spans="2:13" ht="45" x14ac:dyDescent="0.2">
      <c r="B43" s="9">
        <v>37</v>
      </c>
      <c r="C43" s="13">
        <v>200460222</v>
      </c>
      <c r="D43" s="14" t="s">
        <v>275</v>
      </c>
      <c r="E43" s="14" t="s">
        <v>465</v>
      </c>
      <c r="F43" s="13" t="s">
        <v>58</v>
      </c>
      <c r="G43" s="15">
        <v>251201174187346</v>
      </c>
      <c r="H43" s="16" t="s">
        <v>41</v>
      </c>
      <c r="I43" s="14" t="s">
        <v>314</v>
      </c>
      <c r="J43" s="17" t="s">
        <v>223</v>
      </c>
      <c r="K43" s="18" t="s">
        <v>799</v>
      </c>
      <c r="L43" s="19" t="s">
        <v>631</v>
      </c>
      <c r="M43" s="20">
        <v>480000000</v>
      </c>
    </row>
    <row r="44" spans="2:13" ht="38.1" customHeight="1" x14ac:dyDescent="0.2">
      <c r="B44" s="9">
        <v>38</v>
      </c>
      <c r="C44" s="13">
        <v>200460222</v>
      </c>
      <c r="D44" s="14" t="s">
        <v>276</v>
      </c>
      <c r="E44" s="14" t="s">
        <v>36</v>
      </c>
      <c r="F44" s="13" t="s">
        <v>80</v>
      </c>
      <c r="G44" s="15">
        <v>251201174187508</v>
      </c>
      <c r="H44" s="16" t="s">
        <v>41</v>
      </c>
      <c r="I44" s="14" t="s">
        <v>326</v>
      </c>
      <c r="J44" s="17" t="s">
        <v>225</v>
      </c>
      <c r="K44" s="18" t="s">
        <v>799</v>
      </c>
      <c r="L44" s="19" t="s">
        <v>632</v>
      </c>
      <c r="M44" s="20">
        <v>2806000243</v>
      </c>
    </row>
    <row r="45" spans="2:13" ht="41.45" customHeight="1" x14ac:dyDescent="0.2">
      <c r="B45" s="9">
        <v>39</v>
      </c>
      <c r="C45" s="13">
        <v>200460222</v>
      </c>
      <c r="D45" s="14" t="s">
        <v>277</v>
      </c>
      <c r="E45" s="14" t="s">
        <v>466</v>
      </c>
      <c r="F45" s="13" t="s">
        <v>82</v>
      </c>
      <c r="G45" s="15">
        <v>251201174190524</v>
      </c>
      <c r="H45" s="16" t="s">
        <v>41</v>
      </c>
      <c r="I45" s="14" t="s">
        <v>338</v>
      </c>
      <c r="J45" s="17" t="s">
        <v>213</v>
      </c>
      <c r="K45" s="18" t="s">
        <v>799</v>
      </c>
      <c r="L45" s="19" t="s">
        <v>633</v>
      </c>
      <c r="M45" s="20">
        <f>228333000+5544000</f>
        <v>233877000</v>
      </c>
    </row>
    <row r="46" spans="2:13" ht="42.95" customHeight="1" x14ac:dyDescent="0.2">
      <c r="B46" s="9">
        <v>40</v>
      </c>
      <c r="C46" s="13">
        <v>200460222</v>
      </c>
      <c r="D46" s="14" t="s">
        <v>278</v>
      </c>
      <c r="E46" s="14" t="s">
        <v>467</v>
      </c>
      <c r="F46" s="13" t="s">
        <v>83</v>
      </c>
      <c r="G46" s="15">
        <v>251201174190569</v>
      </c>
      <c r="H46" s="16" t="s">
        <v>41</v>
      </c>
      <c r="I46" s="14" t="s">
        <v>339</v>
      </c>
      <c r="J46" s="17" t="s">
        <v>217</v>
      </c>
      <c r="K46" s="18" t="s">
        <v>799</v>
      </c>
      <c r="L46" s="19" t="s">
        <v>634</v>
      </c>
      <c r="M46" s="20">
        <v>203141120</v>
      </c>
    </row>
    <row r="47" spans="2:13" ht="38.1" customHeight="1" x14ac:dyDescent="0.2">
      <c r="B47" s="9">
        <v>41</v>
      </c>
      <c r="C47" s="13">
        <v>200460222</v>
      </c>
      <c r="D47" s="14" t="s">
        <v>279</v>
      </c>
      <c r="E47" s="14" t="s">
        <v>468</v>
      </c>
      <c r="F47" s="13" t="s">
        <v>84</v>
      </c>
      <c r="G47" s="15">
        <v>251201174190633</v>
      </c>
      <c r="H47" s="16" t="s">
        <v>41</v>
      </c>
      <c r="I47" s="14" t="s">
        <v>340</v>
      </c>
      <c r="J47" s="17" t="s">
        <v>16</v>
      </c>
      <c r="K47" s="18" t="s">
        <v>799</v>
      </c>
      <c r="L47" s="19" t="s">
        <v>635</v>
      </c>
      <c r="M47" s="20">
        <v>234750000</v>
      </c>
    </row>
    <row r="48" spans="2:13" ht="38.450000000000003" customHeight="1" x14ac:dyDescent="0.2">
      <c r="B48" s="9">
        <v>42</v>
      </c>
      <c r="C48" s="13">
        <v>200460222</v>
      </c>
      <c r="D48" s="14" t="s">
        <v>280</v>
      </c>
      <c r="E48" s="14" t="s">
        <v>467</v>
      </c>
      <c r="F48" s="13" t="s">
        <v>85</v>
      </c>
      <c r="G48" s="15">
        <v>251201174193695</v>
      </c>
      <c r="H48" s="16" t="s">
        <v>41</v>
      </c>
      <c r="I48" s="14" t="s">
        <v>341</v>
      </c>
      <c r="J48" s="17" t="s">
        <v>10</v>
      </c>
      <c r="K48" s="18" t="s">
        <v>799</v>
      </c>
      <c r="L48" s="19" t="s">
        <v>636</v>
      </c>
      <c r="M48" s="20">
        <f>2808960+21673344</f>
        <v>24482304</v>
      </c>
    </row>
    <row r="49" spans="2:13" ht="45" x14ac:dyDescent="0.2">
      <c r="B49" s="9">
        <v>43</v>
      </c>
      <c r="C49" s="13">
        <v>200460222</v>
      </c>
      <c r="D49" s="14" t="s">
        <v>469</v>
      </c>
      <c r="E49" s="14" t="s">
        <v>445</v>
      </c>
      <c r="F49" s="13" t="s">
        <v>86</v>
      </c>
      <c r="G49" s="15">
        <v>251201174192473</v>
      </c>
      <c r="H49" s="16" t="s">
        <v>41</v>
      </c>
      <c r="I49" s="14" t="s">
        <v>342</v>
      </c>
      <c r="J49" s="17" t="s">
        <v>221</v>
      </c>
      <c r="K49" s="18" t="s">
        <v>799</v>
      </c>
      <c r="L49" s="19" t="s">
        <v>637</v>
      </c>
      <c r="M49" s="20">
        <v>12208000</v>
      </c>
    </row>
    <row r="50" spans="2:13" ht="39.6" customHeight="1" x14ac:dyDescent="0.2">
      <c r="B50" s="9">
        <v>44</v>
      </c>
      <c r="C50" s="13">
        <v>200460222</v>
      </c>
      <c r="D50" s="14" t="s">
        <v>281</v>
      </c>
      <c r="E50" s="14" t="s">
        <v>470</v>
      </c>
      <c r="F50" s="13" t="s">
        <v>40</v>
      </c>
      <c r="G50" s="15">
        <v>251201174192515</v>
      </c>
      <c r="H50" s="16" t="s">
        <v>41</v>
      </c>
      <c r="I50" s="14" t="s">
        <v>343</v>
      </c>
      <c r="J50" s="17" t="s">
        <v>212</v>
      </c>
      <c r="K50" s="18" t="s">
        <v>799</v>
      </c>
      <c r="L50" s="19" t="s">
        <v>638</v>
      </c>
      <c r="M50" s="20">
        <v>5449710240</v>
      </c>
    </row>
    <row r="51" spans="2:13" ht="45" x14ac:dyDescent="0.2">
      <c r="B51" s="9">
        <v>45</v>
      </c>
      <c r="C51" s="13">
        <v>200460222</v>
      </c>
      <c r="D51" s="14" t="s">
        <v>471</v>
      </c>
      <c r="E51" s="14" t="s">
        <v>472</v>
      </c>
      <c r="F51" s="13" t="s">
        <v>87</v>
      </c>
      <c r="G51" s="15">
        <v>251201174193032</v>
      </c>
      <c r="H51" s="16" t="s">
        <v>41</v>
      </c>
      <c r="I51" s="14" t="s">
        <v>344</v>
      </c>
      <c r="J51" s="17" t="s">
        <v>216</v>
      </c>
      <c r="K51" s="18" t="s">
        <v>799</v>
      </c>
      <c r="L51" s="19" t="s">
        <v>639</v>
      </c>
      <c r="M51" s="20">
        <v>9149800</v>
      </c>
    </row>
    <row r="52" spans="2:13" ht="42.95" customHeight="1" x14ac:dyDescent="0.2">
      <c r="B52" s="9">
        <v>46</v>
      </c>
      <c r="C52" s="13">
        <v>200460222</v>
      </c>
      <c r="D52" s="14" t="s">
        <v>282</v>
      </c>
      <c r="E52" s="14" t="s">
        <v>464</v>
      </c>
      <c r="F52" s="13" t="s">
        <v>88</v>
      </c>
      <c r="G52" s="15">
        <v>251201174193115</v>
      </c>
      <c r="H52" s="16" t="s">
        <v>41</v>
      </c>
      <c r="I52" s="14" t="s">
        <v>345</v>
      </c>
      <c r="J52" s="17" t="s">
        <v>226</v>
      </c>
      <c r="K52" s="18" t="s">
        <v>799</v>
      </c>
      <c r="L52" s="19" t="s">
        <v>640</v>
      </c>
      <c r="M52" s="20">
        <v>5800000</v>
      </c>
    </row>
    <row r="53" spans="2:13" ht="198.75" customHeight="1" x14ac:dyDescent="0.2">
      <c r="B53" s="9">
        <v>47</v>
      </c>
      <c r="C53" s="13">
        <v>200460222</v>
      </c>
      <c r="D53" s="14" t="s">
        <v>283</v>
      </c>
      <c r="E53" s="14" t="s">
        <v>467</v>
      </c>
      <c r="F53" s="13" t="s">
        <v>89</v>
      </c>
      <c r="G53" s="23">
        <v>251201174194098</v>
      </c>
      <c r="H53" s="16" t="s">
        <v>41</v>
      </c>
      <c r="I53" s="14" t="s">
        <v>346</v>
      </c>
      <c r="J53" s="17" t="s">
        <v>227</v>
      </c>
      <c r="K53" s="18" t="s">
        <v>799</v>
      </c>
      <c r="L53" s="19" t="s">
        <v>641</v>
      </c>
      <c r="M53" s="20">
        <v>910565000</v>
      </c>
    </row>
    <row r="54" spans="2:13" ht="39.950000000000003" customHeight="1" x14ac:dyDescent="0.2">
      <c r="B54" s="9">
        <v>48</v>
      </c>
      <c r="C54" s="13">
        <v>200460222</v>
      </c>
      <c r="D54" s="14" t="s">
        <v>473</v>
      </c>
      <c r="E54" s="14" t="s">
        <v>464</v>
      </c>
      <c r="F54" s="13" t="s">
        <v>18</v>
      </c>
      <c r="G54" s="23">
        <v>251201174194884</v>
      </c>
      <c r="H54" s="16" t="s">
        <v>41</v>
      </c>
      <c r="I54" s="14" t="s">
        <v>347</v>
      </c>
      <c r="J54" s="17" t="s">
        <v>10</v>
      </c>
      <c r="K54" s="18" t="s">
        <v>799</v>
      </c>
      <c r="L54" s="19" t="s">
        <v>642</v>
      </c>
      <c r="M54" s="20">
        <v>2553600</v>
      </c>
    </row>
    <row r="55" spans="2:13" ht="40.5" customHeight="1" x14ac:dyDescent="0.2">
      <c r="B55" s="9">
        <v>49</v>
      </c>
      <c r="C55" s="13">
        <v>200460222</v>
      </c>
      <c r="D55" s="14" t="s">
        <v>284</v>
      </c>
      <c r="E55" s="14" t="s">
        <v>464</v>
      </c>
      <c r="F55" s="13" t="s">
        <v>90</v>
      </c>
      <c r="G55" s="23">
        <v>251201174195244</v>
      </c>
      <c r="H55" s="16" t="s">
        <v>41</v>
      </c>
      <c r="I55" s="14" t="s">
        <v>348</v>
      </c>
      <c r="J55" s="17" t="s">
        <v>218</v>
      </c>
      <c r="K55" s="18" t="s">
        <v>799</v>
      </c>
      <c r="L55" s="19" t="s">
        <v>643</v>
      </c>
      <c r="M55" s="20">
        <f>27317696+81183200+6188896+534112320+270480000</f>
        <v>919282112</v>
      </c>
    </row>
    <row r="56" spans="2:13" ht="45" x14ac:dyDescent="0.2">
      <c r="B56" s="9">
        <v>50</v>
      </c>
      <c r="C56" s="13">
        <v>200460222</v>
      </c>
      <c r="D56" s="14" t="s">
        <v>474</v>
      </c>
      <c r="E56" s="14" t="s">
        <v>33</v>
      </c>
      <c r="F56" s="13" t="s">
        <v>91</v>
      </c>
      <c r="G56" s="23">
        <v>251201174196299</v>
      </c>
      <c r="H56" s="16" t="s">
        <v>41</v>
      </c>
      <c r="I56" s="14" t="s">
        <v>349</v>
      </c>
      <c r="J56" s="17" t="s">
        <v>14</v>
      </c>
      <c r="K56" s="18" t="s">
        <v>799</v>
      </c>
      <c r="L56" s="19" t="s">
        <v>644</v>
      </c>
      <c r="M56" s="20">
        <f>193781644+5520816</f>
        <v>199302460</v>
      </c>
    </row>
    <row r="57" spans="2:13" ht="45" x14ac:dyDescent="0.2">
      <c r="B57" s="9">
        <v>51</v>
      </c>
      <c r="C57" s="13">
        <v>200460222</v>
      </c>
      <c r="D57" s="14" t="s">
        <v>285</v>
      </c>
      <c r="E57" s="14" t="s">
        <v>475</v>
      </c>
      <c r="F57" s="13" t="s">
        <v>92</v>
      </c>
      <c r="G57" s="23">
        <v>251201174196340</v>
      </c>
      <c r="H57" s="16" t="s">
        <v>41</v>
      </c>
      <c r="I57" s="14" t="s">
        <v>350</v>
      </c>
      <c r="J57" s="17" t="s">
        <v>228</v>
      </c>
      <c r="K57" s="18" t="s">
        <v>799</v>
      </c>
      <c r="L57" s="19" t="s">
        <v>645</v>
      </c>
      <c r="M57" s="20">
        <v>840000000</v>
      </c>
    </row>
    <row r="58" spans="2:13" ht="45" x14ac:dyDescent="0.2">
      <c r="B58" s="9">
        <v>52</v>
      </c>
      <c r="C58" s="13">
        <v>200460222</v>
      </c>
      <c r="D58" s="14" t="s">
        <v>286</v>
      </c>
      <c r="E58" s="14" t="s">
        <v>467</v>
      </c>
      <c r="F58" s="13" t="s">
        <v>93</v>
      </c>
      <c r="G58" s="23">
        <v>251201174199067</v>
      </c>
      <c r="H58" s="16" t="s">
        <v>41</v>
      </c>
      <c r="I58" s="14" t="s">
        <v>351</v>
      </c>
      <c r="J58" s="17" t="s">
        <v>16</v>
      </c>
      <c r="K58" s="18" t="s">
        <v>799</v>
      </c>
      <c r="L58" s="19" t="s">
        <v>646</v>
      </c>
      <c r="M58" s="20">
        <v>23780000</v>
      </c>
    </row>
    <row r="59" spans="2:13" ht="45" x14ac:dyDescent="0.2">
      <c r="B59" s="9">
        <v>53</v>
      </c>
      <c r="C59" s="13">
        <v>200460222</v>
      </c>
      <c r="D59" s="14" t="s">
        <v>287</v>
      </c>
      <c r="E59" s="14" t="s">
        <v>468</v>
      </c>
      <c r="F59" s="13" t="s">
        <v>40</v>
      </c>
      <c r="G59" s="23">
        <v>251201174204209</v>
      </c>
      <c r="H59" s="16" t="s">
        <v>41</v>
      </c>
      <c r="I59" s="14" t="s">
        <v>352</v>
      </c>
      <c r="J59" s="17" t="s">
        <v>221</v>
      </c>
      <c r="K59" s="18" t="s">
        <v>799</v>
      </c>
      <c r="L59" s="19" t="s">
        <v>647</v>
      </c>
      <c r="M59" s="20">
        <v>2016000</v>
      </c>
    </row>
    <row r="60" spans="2:13" ht="198" customHeight="1" x14ac:dyDescent="0.2">
      <c r="B60" s="9">
        <v>54</v>
      </c>
      <c r="C60" s="13">
        <v>200460222</v>
      </c>
      <c r="D60" s="14" t="s">
        <v>476</v>
      </c>
      <c r="E60" s="14" t="s">
        <v>451</v>
      </c>
      <c r="F60" s="13" t="s">
        <v>95</v>
      </c>
      <c r="G60" s="23">
        <v>251201174204241</v>
      </c>
      <c r="H60" s="16" t="s">
        <v>41</v>
      </c>
      <c r="I60" s="14" t="s">
        <v>324</v>
      </c>
      <c r="J60" s="17" t="s">
        <v>220</v>
      </c>
      <c r="K60" s="18" t="s">
        <v>799</v>
      </c>
      <c r="L60" s="19" t="s">
        <v>648</v>
      </c>
      <c r="M60" s="20">
        <f>243271944+483236400+115908400+40320000+176160000</f>
        <v>1058896744</v>
      </c>
    </row>
    <row r="61" spans="2:13" ht="45" x14ac:dyDescent="0.2">
      <c r="B61" s="9">
        <v>55</v>
      </c>
      <c r="C61" s="13">
        <v>200460222</v>
      </c>
      <c r="D61" s="14" t="s">
        <v>288</v>
      </c>
      <c r="E61" s="14" t="s">
        <v>454</v>
      </c>
      <c r="F61" s="13" t="s">
        <v>96</v>
      </c>
      <c r="G61" s="23">
        <v>251201174204301</v>
      </c>
      <c r="H61" s="16" t="s">
        <v>41</v>
      </c>
      <c r="I61" s="14" t="s">
        <v>325</v>
      </c>
      <c r="J61" s="17" t="s">
        <v>10</v>
      </c>
      <c r="K61" s="18" t="s">
        <v>799</v>
      </c>
      <c r="L61" s="19" t="s">
        <v>649</v>
      </c>
      <c r="M61" s="20">
        <v>160885973</v>
      </c>
    </row>
    <row r="62" spans="2:13" ht="39.6" customHeight="1" x14ac:dyDescent="0.2">
      <c r="B62" s="9">
        <v>56</v>
      </c>
      <c r="C62" s="13">
        <v>200460222</v>
      </c>
      <c r="D62" s="14" t="s">
        <v>289</v>
      </c>
      <c r="E62" s="14" t="s">
        <v>36</v>
      </c>
      <c r="F62" s="13" t="s">
        <v>97</v>
      </c>
      <c r="G62" s="23">
        <v>251201174204347</v>
      </c>
      <c r="H62" s="16" t="s">
        <v>41</v>
      </c>
      <c r="I62" s="14" t="s">
        <v>326</v>
      </c>
      <c r="J62" s="17" t="s">
        <v>225</v>
      </c>
      <c r="K62" s="18" t="s">
        <v>799</v>
      </c>
      <c r="L62" s="19" t="s">
        <v>650</v>
      </c>
      <c r="M62" s="20">
        <v>6109991290</v>
      </c>
    </row>
    <row r="63" spans="2:13" ht="45" x14ac:dyDescent="0.2">
      <c r="B63" s="9">
        <v>57</v>
      </c>
      <c r="C63" s="13">
        <v>200460222</v>
      </c>
      <c r="D63" s="14" t="s">
        <v>477</v>
      </c>
      <c r="E63" s="14" t="s">
        <v>36</v>
      </c>
      <c r="F63" s="13" t="s">
        <v>98</v>
      </c>
      <c r="G63" s="23">
        <v>251201174204381</v>
      </c>
      <c r="H63" s="16" t="s">
        <v>41</v>
      </c>
      <c r="I63" s="14" t="s">
        <v>326</v>
      </c>
      <c r="J63" s="17" t="s">
        <v>225</v>
      </c>
      <c r="K63" s="18" t="s">
        <v>799</v>
      </c>
      <c r="L63" s="19" t="s">
        <v>651</v>
      </c>
      <c r="M63" s="20">
        <v>5841320724</v>
      </c>
    </row>
    <row r="64" spans="2:13" ht="45" x14ac:dyDescent="0.2">
      <c r="B64" s="9">
        <v>58</v>
      </c>
      <c r="C64" s="13">
        <v>200460222</v>
      </c>
      <c r="D64" s="14" t="s">
        <v>477</v>
      </c>
      <c r="E64" s="14" t="s">
        <v>36</v>
      </c>
      <c r="F64" s="13" t="s">
        <v>82</v>
      </c>
      <c r="G64" s="23">
        <v>251201174204550</v>
      </c>
      <c r="H64" s="16" t="s">
        <v>41</v>
      </c>
      <c r="I64" s="14" t="s">
        <v>326</v>
      </c>
      <c r="J64" s="17" t="s">
        <v>225</v>
      </c>
      <c r="K64" s="18" t="s">
        <v>799</v>
      </c>
      <c r="L64" s="19" t="s">
        <v>652</v>
      </c>
      <c r="M64" s="20">
        <v>2789343850</v>
      </c>
    </row>
    <row r="65" spans="2:13" ht="45" x14ac:dyDescent="0.2">
      <c r="B65" s="9">
        <v>59</v>
      </c>
      <c r="C65" s="13">
        <v>200460222</v>
      </c>
      <c r="D65" s="14" t="s">
        <v>290</v>
      </c>
      <c r="E65" s="14" t="s">
        <v>33</v>
      </c>
      <c r="F65" s="13" t="s">
        <v>17</v>
      </c>
      <c r="G65" s="23">
        <v>251201174204964</v>
      </c>
      <c r="H65" s="16" t="s">
        <v>41</v>
      </c>
      <c r="I65" s="14" t="s">
        <v>327</v>
      </c>
      <c r="J65" s="17" t="s">
        <v>221</v>
      </c>
      <c r="K65" s="18" t="s">
        <v>799</v>
      </c>
      <c r="L65" s="19" t="s">
        <v>653</v>
      </c>
      <c r="M65" s="20">
        <v>217280000</v>
      </c>
    </row>
    <row r="66" spans="2:13" ht="51.95" customHeight="1" x14ac:dyDescent="0.2">
      <c r="B66" s="9">
        <v>60</v>
      </c>
      <c r="C66" s="13">
        <v>200460222</v>
      </c>
      <c r="D66" s="14" t="s">
        <v>269</v>
      </c>
      <c r="E66" s="14" t="s">
        <v>445</v>
      </c>
      <c r="F66" s="13" t="s">
        <v>40</v>
      </c>
      <c r="G66" s="23">
        <v>251201174206486</v>
      </c>
      <c r="H66" s="16" t="s">
        <v>41</v>
      </c>
      <c r="I66" s="14" t="s">
        <v>303</v>
      </c>
      <c r="J66" s="17" t="s">
        <v>212</v>
      </c>
      <c r="K66" s="18" t="s">
        <v>799</v>
      </c>
      <c r="L66" s="19" t="s">
        <v>654</v>
      </c>
      <c r="M66" s="20">
        <v>12200000</v>
      </c>
    </row>
    <row r="67" spans="2:13" ht="42.95" customHeight="1" x14ac:dyDescent="0.2">
      <c r="B67" s="9">
        <v>61</v>
      </c>
      <c r="C67" s="13">
        <v>200460222</v>
      </c>
      <c r="D67" s="14" t="s">
        <v>291</v>
      </c>
      <c r="E67" s="14" t="s">
        <v>464</v>
      </c>
      <c r="F67" s="13" t="s">
        <v>99</v>
      </c>
      <c r="G67" s="23">
        <v>251201174206517</v>
      </c>
      <c r="H67" s="16" t="s">
        <v>41</v>
      </c>
      <c r="I67" s="14" t="s">
        <v>328</v>
      </c>
      <c r="J67" s="17" t="s">
        <v>213</v>
      </c>
      <c r="K67" s="18" t="s">
        <v>799</v>
      </c>
      <c r="L67" s="19" t="s">
        <v>655</v>
      </c>
      <c r="M67" s="20">
        <f>32146800+526982400</f>
        <v>559129200</v>
      </c>
    </row>
    <row r="68" spans="2:13" ht="45" x14ac:dyDescent="0.2">
      <c r="B68" s="9">
        <v>62</v>
      </c>
      <c r="C68" s="13">
        <v>200460222</v>
      </c>
      <c r="D68" s="14" t="s">
        <v>478</v>
      </c>
      <c r="E68" s="14" t="s">
        <v>479</v>
      </c>
      <c r="F68" s="13" t="s">
        <v>25</v>
      </c>
      <c r="G68" s="23">
        <v>251201174206587</v>
      </c>
      <c r="H68" s="16" t="s">
        <v>41</v>
      </c>
      <c r="I68" s="14" t="s">
        <v>329</v>
      </c>
      <c r="J68" s="17" t="s">
        <v>9</v>
      </c>
      <c r="K68" s="18" t="s">
        <v>799</v>
      </c>
      <c r="L68" s="19" t="s">
        <v>656</v>
      </c>
      <c r="M68" s="20">
        <f>790180*12603.52</f>
        <v>9959049433.6000004</v>
      </c>
    </row>
    <row r="69" spans="2:13" s="4" customFormat="1" ht="45" x14ac:dyDescent="0.2">
      <c r="B69" s="9">
        <v>63</v>
      </c>
      <c r="C69" s="13">
        <v>200460222</v>
      </c>
      <c r="D69" s="14" t="s">
        <v>292</v>
      </c>
      <c r="E69" s="14" t="s">
        <v>36</v>
      </c>
      <c r="F69" s="13" t="s">
        <v>101</v>
      </c>
      <c r="G69" s="23">
        <v>251201174206623</v>
      </c>
      <c r="H69" s="16" t="s">
        <v>41</v>
      </c>
      <c r="I69" s="14" t="s">
        <v>326</v>
      </c>
      <c r="J69" s="17" t="s">
        <v>225</v>
      </c>
      <c r="K69" s="18" t="s">
        <v>799</v>
      </c>
      <c r="L69" s="19" t="s">
        <v>657</v>
      </c>
      <c r="M69" s="20">
        <f>169050*12603.52</f>
        <v>2130625056</v>
      </c>
    </row>
    <row r="70" spans="2:13" s="4" customFormat="1" ht="43.5" customHeight="1" x14ac:dyDescent="0.2">
      <c r="B70" s="9">
        <v>64</v>
      </c>
      <c r="C70" s="13">
        <v>200460222</v>
      </c>
      <c r="D70" s="14" t="s">
        <v>293</v>
      </c>
      <c r="E70" s="14" t="s">
        <v>36</v>
      </c>
      <c r="F70" s="13" t="s">
        <v>102</v>
      </c>
      <c r="G70" s="23">
        <v>251201174208970</v>
      </c>
      <c r="H70" s="16" t="s">
        <v>41</v>
      </c>
      <c r="I70" s="14" t="s">
        <v>330</v>
      </c>
      <c r="J70" s="17" t="s">
        <v>229</v>
      </c>
      <c r="K70" s="18" t="s">
        <v>799</v>
      </c>
      <c r="L70" s="19" t="s">
        <v>658</v>
      </c>
      <c r="M70" s="20">
        <v>490634919</v>
      </c>
    </row>
    <row r="71" spans="2:13" s="4" customFormat="1" ht="39" customHeight="1" x14ac:dyDescent="0.2">
      <c r="B71" s="9">
        <v>65</v>
      </c>
      <c r="C71" s="13">
        <v>200460222</v>
      </c>
      <c r="D71" s="14" t="s">
        <v>294</v>
      </c>
      <c r="E71" s="14" t="s">
        <v>445</v>
      </c>
      <c r="F71" s="13" t="s">
        <v>40</v>
      </c>
      <c r="G71" s="23">
        <v>251201174209023</v>
      </c>
      <c r="H71" s="16" t="s">
        <v>41</v>
      </c>
      <c r="I71" s="14" t="s">
        <v>332</v>
      </c>
      <c r="J71" s="17" t="s">
        <v>221</v>
      </c>
      <c r="K71" s="18" t="s">
        <v>799</v>
      </c>
      <c r="L71" s="19" t="s">
        <v>659</v>
      </c>
      <c r="M71" s="20">
        <v>180000000</v>
      </c>
    </row>
    <row r="72" spans="2:13" s="4" customFormat="1" ht="52.5" customHeight="1" x14ac:dyDescent="0.2">
      <c r="B72" s="9">
        <v>66</v>
      </c>
      <c r="C72" s="13">
        <v>200460222</v>
      </c>
      <c r="D72" s="14" t="s">
        <v>480</v>
      </c>
      <c r="E72" s="14" t="s">
        <v>445</v>
      </c>
      <c r="F72" s="13" t="s">
        <v>40</v>
      </c>
      <c r="G72" s="23">
        <v>251201174209141</v>
      </c>
      <c r="H72" s="16" t="s">
        <v>41</v>
      </c>
      <c r="I72" s="14" t="s">
        <v>331</v>
      </c>
      <c r="J72" s="17" t="s">
        <v>15</v>
      </c>
      <c r="K72" s="18" t="s">
        <v>799</v>
      </c>
      <c r="L72" s="19" t="s">
        <v>660</v>
      </c>
      <c r="M72" s="20">
        <v>179400000</v>
      </c>
    </row>
    <row r="73" spans="2:13" s="4" customFormat="1" ht="45" x14ac:dyDescent="0.2">
      <c r="B73" s="9">
        <v>67</v>
      </c>
      <c r="C73" s="13">
        <v>200460222</v>
      </c>
      <c r="D73" s="14" t="s">
        <v>481</v>
      </c>
      <c r="E73" s="14" t="s">
        <v>464</v>
      </c>
      <c r="F73" s="13" t="s">
        <v>40</v>
      </c>
      <c r="G73" s="23">
        <v>251201174211467</v>
      </c>
      <c r="H73" s="16" t="s">
        <v>41</v>
      </c>
      <c r="I73" s="14" t="s">
        <v>333</v>
      </c>
      <c r="J73" s="17" t="s">
        <v>221</v>
      </c>
      <c r="K73" s="18" t="s">
        <v>799</v>
      </c>
      <c r="L73" s="19" t="s">
        <v>661</v>
      </c>
      <c r="M73" s="20">
        <v>218000000</v>
      </c>
    </row>
    <row r="74" spans="2:13" s="4" customFormat="1" ht="45" x14ac:dyDescent="0.2">
      <c r="B74" s="9">
        <v>68</v>
      </c>
      <c r="C74" s="13">
        <v>200460222</v>
      </c>
      <c r="D74" s="14" t="s">
        <v>482</v>
      </c>
      <c r="E74" s="14" t="s">
        <v>464</v>
      </c>
      <c r="F74" s="13" t="s">
        <v>22</v>
      </c>
      <c r="G74" s="23">
        <v>251201174211511</v>
      </c>
      <c r="H74" s="16" t="s">
        <v>41</v>
      </c>
      <c r="I74" s="14" t="s">
        <v>334</v>
      </c>
      <c r="J74" s="17" t="s">
        <v>212</v>
      </c>
      <c r="K74" s="18" t="s">
        <v>799</v>
      </c>
      <c r="L74" s="19" t="s">
        <v>662</v>
      </c>
      <c r="M74" s="20">
        <v>9472156764</v>
      </c>
    </row>
    <row r="75" spans="2:13" s="4" customFormat="1" ht="45" x14ac:dyDescent="0.2">
      <c r="B75" s="9">
        <v>69</v>
      </c>
      <c r="C75" s="13">
        <v>200460222</v>
      </c>
      <c r="D75" s="14" t="s">
        <v>482</v>
      </c>
      <c r="E75" s="14" t="s">
        <v>464</v>
      </c>
      <c r="F75" s="13" t="s">
        <v>86</v>
      </c>
      <c r="G75" s="23">
        <v>251201174211540</v>
      </c>
      <c r="H75" s="16" t="s">
        <v>41</v>
      </c>
      <c r="I75" s="14" t="s">
        <v>334</v>
      </c>
      <c r="J75" s="17" t="s">
        <v>212</v>
      </c>
      <c r="K75" s="18" t="s">
        <v>799</v>
      </c>
      <c r="L75" s="19" t="s">
        <v>663</v>
      </c>
      <c r="M75" s="20">
        <v>13453637964</v>
      </c>
    </row>
    <row r="76" spans="2:13" s="4" customFormat="1" ht="45" x14ac:dyDescent="0.2">
      <c r="B76" s="9">
        <v>70</v>
      </c>
      <c r="C76" s="13">
        <v>200460222</v>
      </c>
      <c r="D76" s="14" t="s">
        <v>483</v>
      </c>
      <c r="E76" s="14" t="s">
        <v>36</v>
      </c>
      <c r="F76" s="13" t="s">
        <v>87</v>
      </c>
      <c r="G76" s="23">
        <v>251201174211583</v>
      </c>
      <c r="H76" s="16" t="s">
        <v>41</v>
      </c>
      <c r="I76" s="14" t="s">
        <v>335</v>
      </c>
      <c r="J76" s="17" t="s">
        <v>221</v>
      </c>
      <c r="K76" s="18" t="s">
        <v>799</v>
      </c>
      <c r="L76" s="19" t="s">
        <v>664</v>
      </c>
      <c r="M76" s="20">
        <v>8359457150</v>
      </c>
    </row>
    <row r="77" spans="2:13" s="4" customFormat="1" ht="36.6" customHeight="1" x14ac:dyDescent="0.2">
      <c r="B77" s="9">
        <v>71</v>
      </c>
      <c r="C77" s="13">
        <v>200460222</v>
      </c>
      <c r="D77" s="14" t="s">
        <v>483</v>
      </c>
      <c r="E77" s="14" t="s">
        <v>36</v>
      </c>
      <c r="F77" s="13" t="s">
        <v>87</v>
      </c>
      <c r="G77" s="23">
        <v>251201174211616</v>
      </c>
      <c r="H77" s="16" t="s">
        <v>41</v>
      </c>
      <c r="I77" s="14" t="s">
        <v>335</v>
      </c>
      <c r="J77" s="17" t="s">
        <v>221</v>
      </c>
      <c r="K77" s="18" t="s">
        <v>799</v>
      </c>
      <c r="L77" s="19" t="s">
        <v>665</v>
      </c>
      <c r="M77" s="20">
        <v>8359457150</v>
      </c>
    </row>
    <row r="78" spans="2:13" s="4" customFormat="1" ht="45" x14ac:dyDescent="0.2">
      <c r="B78" s="9">
        <v>72</v>
      </c>
      <c r="C78" s="13">
        <v>200460222</v>
      </c>
      <c r="D78" s="14" t="s">
        <v>294</v>
      </c>
      <c r="E78" s="14" t="s">
        <v>445</v>
      </c>
      <c r="F78" s="13" t="s">
        <v>40</v>
      </c>
      <c r="G78" s="23">
        <v>251201174211669</v>
      </c>
      <c r="H78" s="16" t="s">
        <v>41</v>
      </c>
      <c r="I78" s="14" t="s">
        <v>336</v>
      </c>
      <c r="J78" s="17" t="s">
        <v>221</v>
      </c>
      <c r="K78" s="18" t="s">
        <v>799</v>
      </c>
      <c r="L78" s="19" t="s">
        <v>666</v>
      </c>
      <c r="M78" s="20">
        <v>335000000</v>
      </c>
    </row>
    <row r="79" spans="2:13" s="4" customFormat="1" ht="105" x14ac:dyDescent="0.2">
      <c r="B79" s="9">
        <v>73</v>
      </c>
      <c r="C79" s="13">
        <v>200460222</v>
      </c>
      <c r="D79" s="14" t="s">
        <v>484</v>
      </c>
      <c r="E79" s="14" t="s">
        <v>33</v>
      </c>
      <c r="F79" s="13" t="s">
        <v>103</v>
      </c>
      <c r="G79" s="23">
        <v>251201174211799</v>
      </c>
      <c r="H79" s="16" t="s">
        <v>41</v>
      </c>
      <c r="I79" s="14" t="s">
        <v>337</v>
      </c>
      <c r="J79" s="17" t="s">
        <v>224</v>
      </c>
      <c r="K79" s="18" t="s">
        <v>799</v>
      </c>
      <c r="L79" s="19" t="s">
        <v>667</v>
      </c>
      <c r="M79" s="20">
        <v>1575270592</v>
      </c>
    </row>
    <row r="80" spans="2:13" s="4" customFormat="1" ht="135" x14ac:dyDescent="0.2">
      <c r="B80" s="9">
        <v>74</v>
      </c>
      <c r="C80" s="13">
        <v>200460222</v>
      </c>
      <c r="D80" s="14" t="s">
        <v>485</v>
      </c>
      <c r="E80" s="14" t="s">
        <v>454</v>
      </c>
      <c r="F80" s="13" t="s">
        <v>32</v>
      </c>
      <c r="G80" s="23">
        <v>251201174211923</v>
      </c>
      <c r="H80" s="16" t="s">
        <v>41</v>
      </c>
      <c r="I80" s="14" t="s">
        <v>353</v>
      </c>
      <c r="J80" s="17" t="s">
        <v>220</v>
      </c>
      <c r="K80" s="18" t="s">
        <v>799</v>
      </c>
      <c r="L80" s="19" t="s">
        <v>668</v>
      </c>
      <c r="M80" s="20">
        <f>257458880+178600800+120982400+64512000</f>
        <v>621554080</v>
      </c>
    </row>
    <row r="81" spans="2:13" s="4" customFormat="1" ht="45" x14ac:dyDescent="0.2">
      <c r="B81" s="9">
        <v>75</v>
      </c>
      <c r="C81" s="13">
        <v>200460222</v>
      </c>
      <c r="D81" s="14" t="s">
        <v>104</v>
      </c>
      <c r="E81" s="14" t="s">
        <v>464</v>
      </c>
      <c r="F81" s="13" t="s">
        <v>105</v>
      </c>
      <c r="G81" s="23">
        <v>251201174212071</v>
      </c>
      <c r="H81" s="16" t="s">
        <v>41</v>
      </c>
      <c r="I81" s="14" t="s">
        <v>354</v>
      </c>
      <c r="J81" s="17" t="s">
        <v>221</v>
      </c>
      <c r="K81" s="18" t="s">
        <v>799</v>
      </c>
      <c r="L81" s="19" t="s">
        <v>669</v>
      </c>
      <c r="M81" s="20">
        <f>82260000+321500000</f>
        <v>403760000</v>
      </c>
    </row>
    <row r="82" spans="2:13" s="4" customFormat="1" ht="45" x14ac:dyDescent="0.2">
      <c r="B82" s="9">
        <v>76</v>
      </c>
      <c r="C82" s="13">
        <v>200460222</v>
      </c>
      <c r="D82" s="14" t="s">
        <v>486</v>
      </c>
      <c r="E82" s="22" t="s">
        <v>456</v>
      </c>
      <c r="F82" s="13" t="s">
        <v>106</v>
      </c>
      <c r="G82" s="23" t="s">
        <v>297</v>
      </c>
      <c r="H82" s="16" t="s">
        <v>41</v>
      </c>
      <c r="I82" s="14" t="s">
        <v>355</v>
      </c>
      <c r="J82" s="17" t="s">
        <v>221</v>
      </c>
      <c r="K82" s="18" t="s">
        <v>799</v>
      </c>
      <c r="L82" s="19" t="s">
        <v>670</v>
      </c>
      <c r="M82" s="20">
        <v>319760000</v>
      </c>
    </row>
    <row r="83" spans="2:13" s="4" customFormat="1" ht="45" x14ac:dyDescent="0.2">
      <c r="B83" s="9">
        <v>77</v>
      </c>
      <c r="C83" s="13">
        <v>200460222</v>
      </c>
      <c r="D83" s="14" t="s">
        <v>487</v>
      </c>
      <c r="E83" s="14" t="s">
        <v>455</v>
      </c>
      <c r="F83" s="13" t="s">
        <v>107</v>
      </c>
      <c r="G83" s="23">
        <v>251201174212560</v>
      </c>
      <c r="H83" s="16" t="s">
        <v>41</v>
      </c>
      <c r="I83" s="14" t="s">
        <v>356</v>
      </c>
      <c r="J83" s="17" t="s">
        <v>220</v>
      </c>
      <c r="K83" s="18" t="s">
        <v>799</v>
      </c>
      <c r="L83" s="19" t="s">
        <v>671</v>
      </c>
      <c r="M83" s="20">
        <v>110063700</v>
      </c>
    </row>
    <row r="84" spans="2:13" s="4" customFormat="1" ht="45" x14ac:dyDescent="0.2">
      <c r="B84" s="9">
        <v>78</v>
      </c>
      <c r="C84" s="13">
        <v>200460222</v>
      </c>
      <c r="D84" s="14" t="s">
        <v>488</v>
      </c>
      <c r="E84" s="14" t="s">
        <v>464</v>
      </c>
      <c r="F84" s="13" t="s">
        <v>108</v>
      </c>
      <c r="G84" s="23">
        <v>251201174214782</v>
      </c>
      <c r="H84" s="16" t="s">
        <v>41</v>
      </c>
      <c r="I84" s="14" t="s">
        <v>357</v>
      </c>
      <c r="J84" s="17" t="s">
        <v>10</v>
      </c>
      <c r="K84" s="18" t="s">
        <v>799</v>
      </c>
      <c r="L84" s="19" t="s">
        <v>672</v>
      </c>
      <c r="M84" s="20">
        <f>7900000+96000000+12800000+17400000+75700000+88900000</f>
        <v>298700000</v>
      </c>
    </row>
    <row r="85" spans="2:13" s="4" customFormat="1" ht="45" x14ac:dyDescent="0.2">
      <c r="B85" s="9">
        <v>79</v>
      </c>
      <c r="C85" s="13">
        <v>200460222</v>
      </c>
      <c r="D85" s="14" t="s">
        <v>489</v>
      </c>
      <c r="E85" s="14" t="s">
        <v>35</v>
      </c>
      <c r="F85" s="13" t="s">
        <v>40</v>
      </c>
      <c r="G85" s="23">
        <v>251201174214898</v>
      </c>
      <c r="H85" s="16" t="s">
        <v>41</v>
      </c>
      <c r="I85" s="14" t="s">
        <v>109</v>
      </c>
      <c r="J85" s="17" t="s">
        <v>221</v>
      </c>
      <c r="K85" s="18" t="s">
        <v>799</v>
      </c>
      <c r="L85" s="19" t="s">
        <v>673</v>
      </c>
      <c r="M85" s="20">
        <v>3538000</v>
      </c>
    </row>
    <row r="86" spans="2:13" s="4" customFormat="1" ht="45" x14ac:dyDescent="0.2">
      <c r="B86" s="9">
        <v>80</v>
      </c>
      <c r="C86" s="13">
        <v>200460222</v>
      </c>
      <c r="D86" s="14" t="s">
        <v>490</v>
      </c>
      <c r="E86" s="14" t="s">
        <v>448</v>
      </c>
      <c r="F86" s="13" t="s">
        <v>110</v>
      </c>
      <c r="G86" s="23">
        <v>251201174223550</v>
      </c>
      <c r="H86" s="16" t="s">
        <v>41</v>
      </c>
      <c r="I86" s="14" t="s">
        <v>111</v>
      </c>
      <c r="J86" s="17" t="s">
        <v>8</v>
      </c>
      <c r="K86" s="18" t="s">
        <v>799</v>
      </c>
      <c r="L86" s="19" t="s">
        <v>674</v>
      </c>
      <c r="M86" s="20">
        <v>3408000</v>
      </c>
    </row>
    <row r="87" spans="2:13" s="4" customFormat="1" ht="45" x14ac:dyDescent="0.2">
      <c r="B87" s="9">
        <v>81</v>
      </c>
      <c r="C87" s="13">
        <v>200460222</v>
      </c>
      <c r="D87" s="14" t="s">
        <v>491</v>
      </c>
      <c r="E87" s="14" t="s">
        <v>464</v>
      </c>
      <c r="F87" s="13" t="s">
        <v>112</v>
      </c>
      <c r="G87" s="23">
        <v>251201174223845</v>
      </c>
      <c r="H87" s="16" t="s">
        <v>41</v>
      </c>
      <c r="I87" s="14" t="s">
        <v>113</v>
      </c>
      <c r="J87" s="17" t="s">
        <v>223</v>
      </c>
      <c r="K87" s="18" t="s">
        <v>799</v>
      </c>
      <c r="L87" s="19" t="s">
        <v>675</v>
      </c>
      <c r="M87" s="20">
        <f>73475584+6486144+7039424+198621429.44+16023360</f>
        <v>301645941.44</v>
      </c>
    </row>
    <row r="88" spans="2:13" s="4" customFormat="1" ht="45" x14ac:dyDescent="0.2">
      <c r="B88" s="9">
        <v>82</v>
      </c>
      <c r="C88" s="13">
        <v>200460222</v>
      </c>
      <c r="D88" s="14" t="s">
        <v>492</v>
      </c>
      <c r="E88" s="14" t="s">
        <v>464</v>
      </c>
      <c r="F88" s="13" t="s">
        <v>25</v>
      </c>
      <c r="G88" s="23">
        <v>251201174223962</v>
      </c>
      <c r="H88" s="16" t="s">
        <v>41</v>
      </c>
      <c r="I88" s="14" t="s">
        <v>114</v>
      </c>
      <c r="J88" s="17" t="s">
        <v>211</v>
      </c>
      <c r="K88" s="18" t="s">
        <v>799</v>
      </c>
      <c r="L88" s="19" t="s">
        <v>676</v>
      </c>
      <c r="M88" s="20">
        <f>3675461658</f>
        <v>3675461658</v>
      </c>
    </row>
    <row r="89" spans="2:13" s="4" customFormat="1" ht="45" x14ac:dyDescent="0.2">
      <c r="B89" s="9">
        <v>83</v>
      </c>
      <c r="C89" s="13">
        <v>200460222</v>
      </c>
      <c r="D89" s="14" t="s">
        <v>493</v>
      </c>
      <c r="E89" s="14" t="s">
        <v>33</v>
      </c>
      <c r="F89" s="13" t="s">
        <v>115</v>
      </c>
      <c r="G89" s="23">
        <v>251201174224104</v>
      </c>
      <c r="H89" s="16" t="s">
        <v>41</v>
      </c>
      <c r="I89" s="14" t="s">
        <v>116</v>
      </c>
      <c r="J89" s="17" t="s">
        <v>230</v>
      </c>
      <c r="K89" s="18" t="s">
        <v>799</v>
      </c>
      <c r="L89" s="19" t="s">
        <v>677</v>
      </c>
      <c r="M89" s="20">
        <v>367000000</v>
      </c>
    </row>
    <row r="90" spans="2:13" s="4" customFormat="1" ht="45" x14ac:dyDescent="0.2">
      <c r="B90" s="9">
        <v>84</v>
      </c>
      <c r="C90" s="13">
        <v>200460222</v>
      </c>
      <c r="D90" s="14" t="s">
        <v>494</v>
      </c>
      <c r="E90" s="14" t="s">
        <v>33</v>
      </c>
      <c r="F90" s="13" t="s">
        <v>117</v>
      </c>
      <c r="G90" s="23">
        <v>251201174224125</v>
      </c>
      <c r="H90" s="16" t="s">
        <v>41</v>
      </c>
      <c r="I90" s="14" t="s">
        <v>118</v>
      </c>
      <c r="J90" s="17" t="s">
        <v>231</v>
      </c>
      <c r="K90" s="18" t="s">
        <v>799</v>
      </c>
      <c r="L90" s="19" t="s">
        <v>678</v>
      </c>
      <c r="M90" s="20">
        <v>39424000</v>
      </c>
    </row>
    <row r="91" spans="2:13" s="4" customFormat="1" ht="45" x14ac:dyDescent="0.2">
      <c r="B91" s="9">
        <v>85</v>
      </c>
      <c r="C91" s="13">
        <v>200460222</v>
      </c>
      <c r="D91" s="14" t="s">
        <v>292</v>
      </c>
      <c r="E91" s="14" t="s">
        <v>36</v>
      </c>
      <c r="F91" s="13" t="s">
        <v>119</v>
      </c>
      <c r="G91" s="23">
        <v>251201174224188</v>
      </c>
      <c r="H91" s="16" t="s">
        <v>41</v>
      </c>
      <c r="I91" s="14" t="s">
        <v>120</v>
      </c>
      <c r="J91" s="17" t="s">
        <v>223</v>
      </c>
      <c r="K91" s="18" t="s">
        <v>799</v>
      </c>
      <c r="L91" s="19" t="s">
        <v>679</v>
      </c>
      <c r="M91" s="20">
        <v>3675461658</v>
      </c>
    </row>
    <row r="92" spans="2:13" s="4" customFormat="1" ht="45" x14ac:dyDescent="0.2">
      <c r="B92" s="9">
        <v>86</v>
      </c>
      <c r="C92" s="13">
        <v>200460222</v>
      </c>
      <c r="D92" s="14" t="s">
        <v>495</v>
      </c>
      <c r="E92" s="14" t="s">
        <v>445</v>
      </c>
      <c r="F92" s="13" t="s">
        <v>40</v>
      </c>
      <c r="G92" s="23">
        <v>251201174224182</v>
      </c>
      <c r="H92" s="16" t="s">
        <v>41</v>
      </c>
      <c r="I92" s="14" t="s">
        <v>121</v>
      </c>
      <c r="J92" s="17" t="s">
        <v>221</v>
      </c>
      <c r="K92" s="18" t="s">
        <v>799</v>
      </c>
      <c r="L92" s="19" t="s">
        <v>680</v>
      </c>
      <c r="M92" s="20">
        <v>21146160</v>
      </c>
    </row>
    <row r="93" spans="2:13" s="4" customFormat="1" ht="45" x14ac:dyDescent="0.2">
      <c r="B93" s="9">
        <v>87</v>
      </c>
      <c r="C93" s="13">
        <v>200460222</v>
      </c>
      <c r="D93" s="14" t="s">
        <v>496</v>
      </c>
      <c r="E93" s="14" t="s">
        <v>445</v>
      </c>
      <c r="F93" s="13" t="s">
        <v>40</v>
      </c>
      <c r="G93" s="23">
        <v>251201174224211</v>
      </c>
      <c r="H93" s="16" t="s">
        <v>41</v>
      </c>
      <c r="I93" s="14" t="s">
        <v>122</v>
      </c>
      <c r="J93" s="17" t="s">
        <v>221</v>
      </c>
      <c r="K93" s="18" t="s">
        <v>799</v>
      </c>
      <c r="L93" s="19" t="s">
        <v>681</v>
      </c>
      <c r="M93" s="20">
        <f>25000000+560000000</f>
        <v>585000000</v>
      </c>
    </row>
    <row r="94" spans="2:13" s="4" customFormat="1" ht="45" x14ac:dyDescent="0.2">
      <c r="B94" s="9">
        <v>88</v>
      </c>
      <c r="C94" s="13">
        <v>200460222</v>
      </c>
      <c r="D94" s="14" t="s">
        <v>495</v>
      </c>
      <c r="E94" s="14" t="s">
        <v>445</v>
      </c>
      <c r="F94" s="13" t="s">
        <v>123</v>
      </c>
      <c r="G94" s="23">
        <v>251201174227549</v>
      </c>
      <c r="H94" s="16" t="s">
        <v>41</v>
      </c>
      <c r="I94" s="14" t="s">
        <v>121</v>
      </c>
      <c r="J94" s="17" t="s">
        <v>221</v>
      </c>
      <c r="K94" s="18" t="s">
        <v>799</v>
      </c>
      <c r="L94" s="19" t="s">
        <v>682</v>
      </c>
      <c r="M94" s="20">
        <v>33081160</v>
      </c>
    </row>
    <row r="95" spans="2:13" s="4" customFormat="1" ht="45" x14ac:dyDescent="0.2">
      <c r="B95" s="9">
        <v>89</v>
      </c>
      <c r="C95" s="13">
        <v>200460222</v>
      </c>
      <c r="D95" s="14" t="s">
        <v>497</v>
      </c>
      <c r="E95" s="14" t="s">
        <v>464</v>
      </c>
      <c r="F95" s="13" t="s">
        <v>124</v>
      </c>
      <c r="G95" s="23">
        <v>251201174227645</v>
      </c>
      <c r="H95" s="16" t="s">
        <v>41</v>
      </c>
      <c r="I95" s="14" t="s">
        <v>125</v>
      </c>
      <c r="J95" s="17" t="s">
        <v>218</v>
      </c>
      <c r="K95" s="18" t="s">
        <v>799</v>
      </c>
      <c r="L95" s="19" t="s">
        <v>683</v>
      </c>
      <c r="M95" s="20">
        <f>155064000+779287376+12063744+52192000+86526720+3900000</f>
        <v>1089033840</v>
      </c>
    </row>
    <row r="96" spans="2:13" s="4" customFormat="1" ht="60" x14ac:dyDescent="0.2">
      <c r="B96" s="9">
        <v>90</v>
      </c>
      <c r="C96" s="13">
        <v>200460222</v>
      </c>
      <c r="D96" s="14" t="s">
        <v>498</v>
      </c>
      <c r="E96" s="14" t="s">
        <v>445</v>
      </c>
      <c r="F96" s="13" t="s">
        <v>40</v>
      </c>
      <c r="G96" s="23">
        <v>251201174227668</v>
      </c>
      <c r="H96" s="16" t="s">
        <v>41</v>
      </c>
      <c r="I96" s="14" t="s">
        <v>126</v>
      </c>
      <c r="J96" s="17" t="s">
        <v>232</v>
      </c>
      <c r="K96" s="18" t="s">
        <v>799</v>
      </c>
      <c r="L96" s="19" t="s">
        <v>684</v>
      </c>
      <c r="M96" s="20">
        <v>230231798.18000001</v>
      </c>
    </row>
    <row r="97" spans="2:13" s="4" customFormat="1" ht="49.5" customHeight="1" x14ac:dyDescent="0.2">
      <c r="B97" s="9">
        <v>91</v>
      </c>
      <c r="C97" s="13">
        <v>200460222</v>
      </c>
      <c r="D97" s="14" t="s">
        <v>292</v>
      </c>
      <c r="E97" s="14" t="s">
        <v>36</v>
      </c>
      <c r="F97" s="13" t="s">
        <v>127</v>
      </c>
      <c r="G97" s="23">
        <v>251201174227758</v>
      </c>
      <c r="H97" s="16" t="s">
        <v>41</v>
      </c>
      <c r="I97" s="14" t="s">
        <v>81</v>
      </c>
      <c r="J97" s="17" t="s">
        <v>233</v>
      </c>
      <c r="K97" s="18" t="s">
        <v>799</v>
      </c>
      <c r="L97" s="19" t="s">
        <v>685</v>
      </c>
      <c r="M97" s="20">
        <v>6852080563</v>
      </c>
    </row>
    <row r="98" spans="2:13" s="4" customFormat="1" ht="45" x14ac:dyDescent="0.2">
      <c r="B98" s="9">
        <v>92</v>
      </c>
      <c r="C98" s="13">
        <v>200460222</v>
      </c>
      <c r="D98" s="14" t="s">
        <v>292</v>
      </c>
      <c r="E98" s="14" t="s">
        <v>36</v>
      </c>
      <c r="F98" s="13" t="s">
        <v>128</v>
      </c>
      <c r="G98" s="23">
        <v>251201174227780</v>
      </c>
      <c r="H98" s="16" t="s">
        <v>41</v>
      </c>
      <c r="I98" s="14" t="s">
        <v>81</v>
      </c>
      <c r="J98" s="17" t="s">
        <v>233</v>
      </c>
      <c r="K98" s="18" t="s">
        <v>799</v>
      </c>
      <c r="L98" s="19" t="s">
        <v>686</v>
      </c>
      <c r="M98" s="20">
        <v>10915820907</v>
      </c>
    </row>
    <row r="99" spans="2:13" s="4" customFormat="1" ht="45" x14ac:dyDescent="0.2">
      <c r="B99" s="9">
        <v>93</v>
      </c>
      <c r="C99" s="13">
        <v>200460222</v>
      </c>
      <c r="D99" s="14" t="s">
        <v>499</v>
      </c>
      <c r="E99" s="14" t="s">
        <v>445</v>
      </c>
      <c r="F99" s="13" t="s">
        <v>40</v>
      </c>
      <c r="G99" s="23">
        <v>251201174227800</v>
      </c>
      <c r="H99" s="16" t="s">
        <v>41</v>
      </c>
      <c r="I99" s="14" t="s">
        <v>129</v>
      </c>
      <c r="J99" s="17" t="s">
        <v>221</v>
      </c>
      <c r="K99" s="18" t="s">
        <v>799</v>
      </c>
      <c r="L99" s="19" t="s">
        <v>687</v>
      </c>
      <c r="M99" s="20">
        <v>7500000</v>
      </c>
    </row>
    <row r="100" spans="2:13" s="4" customFormat="1" ht="45" x14ac:dyDescent="0.2">
      <c r="B100" s="9">
        <v>94</v>
      </c>
      <c r="C100" s="13">
        <v>200460222</v>
      </c>
      <c r="D100" s="14" t="s">
        <v>500</v>
      </c>
      <c r="E100" s="14" t="s">
        <v>467</v>
      </c>
      <c r="F100" s="13" t="s">
        <v>24</v>
      </c>
      <c r="G100" s="23">
        <v>251201174227848</v>
      </c>
      <c r="H100" s="16" t="s">
        <v>41</v>
      </c>
      <c r="I100" s="14" t="s">
        <v>94</v>
      </c>
      <c r="J100" s="17" t="s">
        <v>16</v>
      </c>
      <c r="K100" s="18" t="s">
        <v>799</v>
      </c>
      <c r="L100" s="19" t="s">
        <v>688</v>
      </c>
      <c r="M100" s="20">
        <v>22800000</v>
      </c>
    </row>
    <row r="101" spans="2:13" s="4" customFormat="1" ht="46.5" customHeight="1" x14ac:dyDescent="0.2">
      <c r="B101" s="9">
        <v>95</v>
      </c>
      <c r="C101" s="13">
        <v>200460222</v>
      </c>
      <c r="D101" s="14" t="s">
        <v>500</v>
      </c>
      <c r="E101" s="14" t="s">
        <v>467</v>
      </c>
      <c r="F101" s="13" t="s">
        <v>22</v>
      </c>
      <c r="G101" s="23">
        <v>251201174227925</v>
      </c>
      <c r="H101" s="16" t="s">
        <v>41</v>
      </c>
      <c r="I101" s="14" t="s">
        <v>94</v>
      </c>
      <c r="J101" s="17" t="s">
        <v>16</v>
      </c>
      <c r="K101" s="18" t="s">
        <v>799</v>
      </c>
      <c r="L101" s="19" t="s">
        <v>689</v>
      </c>
      <c r="M101" s="20">
        <v>7600000</v>
      </c>
    </row>
    <row r="102" spans="2:13" s="4" customFormat="1" ht="45" x14ac:dyDescent="0.2">
      <c r="B102" s="9">
        <v>96</v>
      </c>
      <c r="C102" s="13">
        <v>200460222</v>
      </c>
      <c r="D102" s="14" t="s">
        <v>501</v>
      </c>
      <c r="E102" s="14" t="s">
        <v>467</v>
      </c>
      <c r="F102" s="13" t="s">
        <v>23</v>
      </c>
      <c r="G102" s="23">
        <v>251201174230336</v>
      </c>
      <c r="H102" s="16" t="s">
        <v>41</v>
      </c>
      <c r="I102" s="14" t="s">
        <v>130</v>
      </c>
      <c r="J102" s="17" t="s">
        <v>10</v>
      </c>
      <c r="K102" s="18" t="s">
        <v>799</v>
      </c>
      <c r="L102" s="19" t="s">
        <v>690</v>
      </c>
      <c r="M102" s="20">
        <v>4273920</v>
      </c>
    </row>
    <row r="103" spans="2:13" s="4" customFormat="1" ht="45" x14ac:dyDescent="0.2">
      <c r="B103" s="9">
        <v>97</v>
      </c>
      <c r="C103" s="13">
        <v>200460222</v>
      </c>
      <c r="D103" s="14" t="s">
        <v>502</v>
      </c>
      <c r="E103" s="14" t="s">
        <v>464</v>
      </c>
      <c r="F103" s="13" t="s">
        <v>40</v>
      </c>
      <c r="G103" s="23">
        <v>251201174230420</v>
      </c>
      <c r="H103" s="16" t="s">
        <v>41</v>
      </c>
      <c r="I103" s="14" t="s">
        <v>44</v>
      </c>
      <c r="J103" s="17" t="s">
        <v>221</v>
      </c>
      <c r="K103" s="18" t="s">
        <v>799</v>
      </c>
      <c r="L103" s="19" t="s">
        <v>691</v>
      </c>
      <c r="M103" s="20">
        <v>65700000</v>
      </c>
    </row>
    <row r="104" spans="2:13" s="4" customFormat="1" ht="42.95" customHeight="1" x14ac:dyDescent="0.2">
      <c r="B104" s="9">
        <v>98</v>
      </c>
      <c r="C104" s="13">
        <v>200460222</v>
      </c>
      <c r="D104" s="14" t="s">
        <v>503</v>
      </c>
      <c r="E104" s="14" t="s">
        <v>504</v>
      </c>
      <c r="F104" s="13" t="s">
        <v>131</v>
      </c>
      <c r="G104" s="23">
        <v>251201174230484</v>
      </c>
      <c r="H104" s="16" t="s">
        <v>41</v>
      </c>
      <c r="I104" s="14" t="s">
        <v>132</v>
      </c>
      <c r="J104" s="17" t="s">
        <v>16</v>
      </c>
      <c r="K104" s="18" t="s">
        <v>799</v>
      </c>
      <c r="L104" s="19" t="s">
        <v>692</v>
      </c>
      <c r="M104" s="20">
        <v>10640000</v>
      </c>
    </row>
    <row r="105" spans="2:13" s="4" customFormat="1" ht="45" x14ac:dyDescent="0.2">
      <c r="B105" s="9">
        <v>99</v>
      </c>
      <c r="C105" s="13">
        <v>200460222</v>
      </c>
      <c r="D105" s="14" t="s">
        <v>505</v>
      </c>
      <c r="E105" s="14" t="s">
        <v>506</v>
      </c>
      <c r="F105" s="13" t="s">
        <v>133</v>
      </c>
      <c r="G105" s="23">
        <v>251201174230545</v>
      </c>
      <c r="H105" s="16" t="s">
        <v>41</v>
      </c>
      <c r="I105" s="14" t="s">
        <v>134</v>
      </c>
      <c r="J105" s="17" t="s">
        <v>232</v>
      </c>
      <c r="K105" s="18" t="s">
        <v>799</v>
      </c>
      <c r="L105" s="19" t="s">
        <v>693</v>
      </c>
      <c r="M105" s="20">
        <v>97500000</v>
      </c>
    </row>
    <row r="106" spans="2:13" s="4" customFormat="1" ht="45" x14ac:dyDescent="0.2">
      <c r="B106" s="9">
        <v>100</v>
      </c>
      <c r="C106" s="13">
        <v>200460222</v>
      </c>
      <c r="D106" s="14" t="s">
        <v>505</v>
      </c>
      <c r="E106" s="14" t="s">
        <v>506</v>
      </c>
      <c r="F106" s="13" t="s">
        <v>135</v>
      </c>
      <c r="G106" s="23">
        <v>251201174230601</v>
      </c>
      <c r="H106" s="16" t="s">
        <v>41</v>
      </c>
      <c r="I106" s="14" t="s">
        <v>136</v>
      </c>
      <c r="J106" s="17" t="s">
        <v>232</v>
      </c>
      <c r="K106" s="18" t="s">
        <v>799</v>
      </c>
      <c r="L106" s="19" t="s">
        <v>694</v>
      </c>
      <c r="M106" s="20">
        <v>54000000</v>
      </c>
    </row>
    <row r="107" spans="2:13" s="4" customFormat="1" ht="45" x14ac:dyDescent="0.2">
      <c r="B107" s="9">
        <v>101</v>
      </c>
      <c r="C107" s="13">
        <v>200460222</v>
      </c>
      <c r="D107" s="14" t="s">
        <v>507</v>
      </c>
      <c r="E107" s="14" t="s">
        <v>464</v>
      </c>
      <c r="F107" s="13" t="s">
        <v>40</v>
      </c>
      <c r="G107" s="23">
        <v>251201174230692</v>
      </c>
      <c r="H107" s="16" t="s">
        <v>41</v>
      </c>
      <c r="I107" s="14" t="s">
        <v>137</v>
      </c>
      <c r="J107" s="17" t="s">
        <v>221</v>
      </c>
      <c r="K107" s="18" t="s">
        <v>799</v>
      </c>
      <c r="L107" s="19" t="s">
        <v>695</v>
      </c>
      <c r="M107" s="20">
        <v>98580000</v>
      </c>
    </row>
    <row r="108" spans="2:13" s="4" customFormat="1" ht="40.5" customHeight="1" x14ac:dyDescent="0.2">
      <c r="B108" s="9">
        <v>102</v>
      </c>
      <c r="C108" s="13">
        <v>200460222</v>
      </c>
      <c r="D108" s="14" t="s">
        <v>508</v>
      </c>
      <c r="E108" s="14" t="s">
        <v>479</v>
      </c>
      <c r="F108" s="13" t="s">
        <v>138</v>
      </c>
      <c r="G108" s="23">
        <v>251201174230755</v>
      </c>
      <c r="H108" s="16" t="s">
        <v>41</v>
      </c>
      <c r="I108" s="14" t="s">
        <v>139</v>
      </c>
      <c r="J108" s="17" t="s">
        <v>213</v>
      </c>
      <c r="K108" s="18" t="s">
        <v>799</v>
      </c>
      <c r="L108" s="19" t="s">
        <v>696</v>
      </c>
      <c r="M108" s="20">
        <v>48641270</v>
      </c>
    </row>
    <row r="109" spans="2:13" s="4" customFormat="1" ht="45" x14ac:dyDescent="0.2">
      <c r="B109" s="9">
        <v>103</v>
      </c>
      <c r="C109" s="13">
        <v>200460222</v>
      </c>
      <c r="D109" s="14" t="s">
        <v>509</v>
      </c>
      <c r="E109" s="14" t="s">
        <v>467</v>
      </c>
      <c r="F109" s="13" t="s">
        <v>140</v>
      </c>
      <c r="G109" s="23">
        <v>251201174232137</v>
      </c>
      <c r="H109" s="16" t="s">
        <v>41</v>
      </c>
      <c r="I109" s="14" t="s">
        <v>141</v>
      </c>
      <c r="J109" s="17" t="s">
        <v>213</v>
      </c>
      <c r="K109" s="18" t="s">
        <v>799</v>
      </c>
      <c r="L109" s="19" t="s">
        <v>697</v>
      </c>
      <c r="M109" s="20">
        <v>112811949.95999999</v>
      </c>
    </row>
    <row r="110" spans="2:13" s="4" customFormat="1" ht="45" x14ac:dyDescent="0.2">
      <c r="B110" s="9">
        <v>104</v>
      </c>
      <c r="C110" s="13">
        <v>200460222</v>
      </c>
      <c r="D110" s="14" t="s">
        <v>510</v>
      </c>
      <c r="E110" s="14" t="s">
        <v>445</v>
      </c>
      <c r="F110" s="13" t="s">
        <v>40</v>
      </c>
      <c r="G110" s="23">
        <v>251201174232455</v>
      </c>
      <c r="H110" s="16" t="s">
        <v>41</v>
      </c>
      <c r="I110" s="14" t="s">
        <v>142</v>
      </c>
      <c r="J110" s="17" t="s">
        <v>221</v>
      </c>
      <c r="K110" s="18" t="s">
        <v>799</v>
      </c>
      <c r="L110" s="19" t="s">
        <v>698</v>
      </c>
      <c r="M110" s="20">
        <v>6376830.6699999999</v>
      </c>
    </row>
    <row r="111" spans="2:13" s="4" customFormat="1" ht="60" x14ac:dyDescent="0.2">
      <c r="B111" s="9">
        <v>105</v>
      </c>
      <c r="C111" s="13">
        <v>200460222</v>
      </c>
      <c r="D111" s="14" t="s">
        <v>265</v>
      </c>
      <c r="E111" s="14" t="s">
        <v>461</v>
      </c>
      <c r="F111" s="13" t="s">
        <v>143</v>
      </c>
      <c r="G111" s="23">
        <v>251201174233047</v>
      </c>
      <c r="H111" s="16" t="s">
        <v>41</v>
      </c>
      <c r="I111" s="14" t="s">
        <v>359</v>
      </c>
      <c r="J111" s="17" t="s">
        <v>228</v>
      </c>
      <c r="K111" s="18" t="s">
        <v>799</v>
      </c>
      <c r="L111" s="19" t="s">
        <v>699</v>
      </c>
      <c r="M111" s="20">
        <v>11965361430</v>
      </c>
    </row>
    <row r="112" spans="2:13" s="4" customFormat="1" ht="60" x14ac:dyDescent="0.2">
      <c r="B112" s="9">
        <v>106</v>
      </c>
      <c r="C112" s="13">
        <v>200460222</v>
      </c>
      <c r="D112" s="14" t="s">
        <v>265</v>
      </c>
      <c r="E112" s="14" t="s">
        <v>461</v>
      </c>
      <c r="F112" s="13" t="s">
        <v>143</v>
      </c>
      <c r="G112" s="23">
        <v>251201174233072</v>
      </c>
      <c r="H112" s="16" t="s">
        <v>41</v>
      </c>
      <c r="I112" s="14" t="s">
        <v>360</v>
      </c>
      <c r="J112" s="17" t="s">
        <v>228</v>
      </c>
      <c r="K112" s="18" t="s">
        <v>799</v>
      </c>
      <c r="L112" s="19" t="s">
        <v>700</v>
      </c>
      <c r="M112" s="20">
        <v>11965361430</v>
      </c>
    </row>
    <row r="113" spans="2:13" s="4" customFormat="1" ht="45" x14ac:dyDescent="0.2">
      <c r="B113" s="9">
        <v>107</v>
      </c>
      <c r="C113" s="13">
        <v>200460222</v>
      </c>
      <c r="D113" s="14" t="s">
        <v>511</v>
      </c>
      <c r="E113" s="14" t="s">
        <v>34</v>
      </c>
      <c r="F113" s="13" t="s">
        <v>105</v>
      </c>
      <c r="G113" s="23">
        <v>251201174234271</v>
      </c>
      <c r="H113" s="16" t="s">
        <v>41</v>
      </c>
      <c r="I113" s="14" t="s">
        <v>361</v>
      </c>
      <c r="J113" s="17" t="s">
        <v>234</v>
      </c>
      <c r="K113" s="18" t="s">
        <v>799</v>
      </c>
      <c r="L113" s="19" t="s">
        <v>701</v>
      </c>
      <c r="M113" s="20">
        <v>10936540020</v>
      </c>
    </row>
    <row r="114" spans="2:13" s="4" customFormat="1" ht="45" x14ac:dyDescent="0.2">
      <c r="B114" s="9">
        <v>108</v>
      </c>
      <c r="C114" s="13">
        <v>200460222</v>
      </c>
      <c r="D114" s="14" t="s">
        <v>512</v>
      </c>
      <c r="E114" s="14" t="s">
        <v>475</v>
      </c>
      <c r="F114" s="13" t="s">
        <v>144</v>
      </c>
      <c r="G114" s="23">
        <v>251201174234465</v>
      </c>
      <c r="H114" s="16" t="s">
        <v>41</v>
      </c>
      <c r="I114" s="14" t="s">
        <v>362</v>
      </c>
      <c r="J114" s="17" t="s">
        <v>215</v>
      </c>
      <c r="K114" s="18" t="s">
        <v>799</v>
      </c>
      <c r="L114" s="19" t="s">
        <v>702</v>
      </c>
      <c r="M114" s="20">
        <v>3834802965</v>
      </c>
    </row>
    <row r="115" spans="2:13" s="4" customFormat="1" ht="45" x14ac:dyDescent="0.2">
      <c r="B115" s="9">
        <v>109</v>
      </c>
      <c r="C115" s="13">
        <v>200460222</v>
      </c>
      <c r="D115" s="14" t="s">
        <v>507</v>
      </c>
      <c r="E115" s="14" t="s">
        <v>464</v>
      </c>
      <c r="F115" s="13" t="s">
        <v>145</v>
      </c>
      <c r="G115" s="23">
        <v>251201174236720</v>
      </c>
      <c r="H115" s="16" t="s">
        <v>41</v>
      </c>
      <c r="I115" s="14" t="s">
        <v>363</v>
      </c>
      <c r="J115" s="17" t="s">
        <v>235</v>
      </c>
      <c r="K115" s="18" t="s">
        <v>799</v>
      </c>
      <c r="L115" s="19" t="s">
        <v>703</v>
      </c>
      <c r="M115" s="20">
        <v>77750400</v>
      </c>
    </row>
    <row r="116" spans="2:13" s="4" customFormat="1" ht="45" x14ac:dyDescent="0.2">
      <c r="B116" s="9">
        <v>110</v>
      </c>
      <c r="C116" s="13">
        <v>200460222</v>
      </c>
      <c r="D116" s="14" t="s">
        <v>513</v>
      </c>
      <c r="E116" s="14" t="s">
        <v>514</v>
      </c>
      <c r="F116" s="13" t="s">
        <v>26</v>
      </c>
      <c r="G116" s="23">
        <v>251201174236749</v>
      </c>
      <c r="H116" s="16" t="s">
        <v>41</v>
      </c>
      <c r="I116" s="14" t="s">
        <v>364</v>
      </c>
      <c r="J116" s="17" t="s">
        <v>221</v>
      </c>
      <c r="K116" s="18" t="s">
        <v>799</v>
      </c>
      <c r="L116" s="19" t="s">
        <v>704</v>
      </c>
      <c r="M116" s="20">
        <v>48000000</v>
      </c>
    </row>
    <row r="117" spans="2:13" s="4" customFormat="1" ht="45" x14ac:dyDescent="0.2">
      <c r="B117" s="9">
        <v>111</v>
      </c>
      <c r="C117" s="13">
        <v>200460222</v>
      </c>
      <c r="D117" s="14" t="s">
        <v>513</v>
      </c>
      <c r="E117" s="14" t="s">
        <v>514</v>
      </c>
      <c r="F117" s="13" t="s">
        <v>146</v>
      </c>
      <c r="G117" s="23">
        <v>251201174236771</v>
      </c>
      <c r="H117" s="16" t="s">
        <v>41</v>
      </c>
      <c r="I117" s="14" t="s">
        <v>364</v>
      </c>
      <c r="J117" s="17" t="s">
        <v>221</v>
      </c>
      <c r="K117" s="18" t="s">
        <v>799</v>
      </c>
      <c r="L117" s="19" t="s">
        <v>705</v>
      </c>
      <c r="M117" s="20">
        <v>57600000</v>
      </c>
    </row>
    <row r="118" spans="2:13" s="4" customFormat="1" ht="45" x14ac:dyDescent="0.2">
      <c r="B118" s="9">
        <v>112</v>
      </c>
      <c r="C118" s="13">
        <v>200460222</v>
      </c>
      <c r="D118" s="14" t="s">
        <v>513</v>
      </c>
      <c r="E118" s="14" t="s">
        <v>514</v>
      </c>
      <c r="F118" s="13" t="s">
        <v>147</v>
      </c>
      <c r="G118" s="23">
        <v>251201174236799</v>
      </c>
      <c r="H118" s="16" t="s">
        <v>41</v>
      </c>
      <c r="I118" s="14" t="s">
        <v>364</v>
      </c>
      <c r="J118" s="17" t="s">
        <v>221</v>
      </c>
      <c r="K118" s="18" t="s">
        <v>799</v>
      </c>
      <c r="L118" s="19" t="s">
        <v>706</v>
      </c>
      <c r="M118" s="20">
        <v>38016000</v>
      </c>
    </row>
    <row r="119" spans="2:13" s="4" customFormat="1" ht="45" x14ac:dyDescent="0.2">
      <c r="B119" s="9">
        <v>113</v>
      </c>
      <c r="C119" s="13">
        <v>200460222</v>
      </c>
      <c r="D119" s="14" t="s">
        <v>513</v>
      </c>
      <c r="E119" s="14" t="s">
        <v>514</v>
      </c>
      <c r="F119" s="13" t="s">
        <v>148</v>
      </c>
      <c r="G119" s="23">
        <v>251201174236818</v>
      </c>
      <c r="H119" s="16" t="s">
        <v>41</v>
      </c>
      <c r="I119" s="14" t="s">
        <v>364</v>
      </c>
      <c r="J119" s="17" t="s">
        <v>221</v>
      </c>
      <c r="K119" s="18" t="s">
        <v>799</v>
      </c>
      <c r="L119" s="19" t="s">
        <v>707</v>
      </c>
      <c r="M119" s="20">
        <v>28800000</v>
      </c>
    </row>
    <row r="120" spans="2:13" s="4" customFormat="1" ht="45" x14ac:dyDescent="0.2">
      <c r="B120" s="9">
        <v>114</v>
      </c>
      <c r="C120" s="13">
        <v>200460222</v>
      </c>
      <c r="D120" s="14" t="s">
        <v>513</v>
      </c>
      <c r="E120" s="14" t="s">
        <v>514</v>
      </c>
      <c r="F120" s="13" t="s">
        <v>149</v>
      </c>
      <c r="G120" s="23">
        <v>251201174236840</v>
      </c>
      <c r="H120" s="16" t="s">
        <v>41</v>
      </c>
      <c r="I120" s="14" t="s">
        <v>364</v>
      </c>
      <c r="J120" s="17" t="s">
        <v>221</v>
      </c>
      <c r="K120" s="18" t="s">
        <v>799</v>
      </c>
      <c r="L120" s="19" t="s">
        <v>708</v>
      </c>
      <c r="M120" s="20">
        <v>19200000</v>
      </c>
    </row>
    <row r="121" spans="2:13" s="4" customFormat="1" ht="60" x14ac:dyDescent="0.2">
      <c r="B121" s="9">
        <v>115</v>
      </c>
      <c r="C121" s="13">
        <v>200460222</v>
      </c>
      <c r="D121" s="14" t="s">
        <v>515</v>
      </c>
      <c r="E121" s="14" t="s">
        <v>42</v>
      </c>
      <c r="F121" s="13" t="s">
        <v>40</v>
      </c>
      <c r="G121" s="23">
        <v>251201174236873</v>
      </c>
      <c r="H121" s="16" t="s">
        <v>41</v>
      </c>
      <c r="I121" s="14" t="s">
        <v>358</v>
      </c>
      <c r="J121" s="17" t="s">
        <v>221</v>
      </c>
      <c r="K121" s="18" t="s">
        <v>799</v>
      </c>
      <c r="L121" s="19" t="s">
        <v>709</v>
      </c>
      <c r="M121" s="20">
        <v>150000000</v>
      </c>
    </row>
    <row r="122" spans="2:13" s="4" customFormat="1" ht="45" x14ac:dyDescent="0.2">
      <c r="B122" s="9">
        <v>116</v>
      </c>
      <c r="C122" s="13">
        <v>200460222</v>
      </c>
      <c r="D122" s="14" t="s">
        <v>516</v>
      </c>
      <c r="E122" s="14" t="s">
        <v>451</v>
      </c>
      <c r="F122" s="13" t="s">
        <v>103</v>
      </c>
      <c r="G122" s="23">
        <v>251201174236947</v>
      </c>
      <c r="H122" s="16" t="s">
        <v>41</v>
      </c>
      <c r="I122" s="14" t="s">
        <v>365</v>
      </c>
      <c r="J122" s="17" t="s">
        <v>213</v>
      </c>
      <c r="K122" s="18" t="s">
        <v>799</v>
      </c>
      <c r="L122" s="19" t="s">
        <v>710</v>
      </c>
      <c r="M122" s="20">
        <f>660701250+84150999.96+235877401.02+28294800</f>
        <v>1009024450.98</v>
      </c>
    </row>
    <row r="123" spans="2:13" s="4" customFormat="1" ht="45" x14ac:dyDescent="0.2">
      <c r="B123" s="9">
        <v>117</v>
      </c>
      <c r="C123" s="13">
        <v>200460222</v>
      </c>
      <c r="D123" s="14" t="s">
        <v>517</v>
      </c>
      <c r="E123" s="14" t="s">
        <v>444</v>
      </c>
      <c r="F123" s="13" t="s">
        <v>150</v>
      </c>
      <c r="G123" s="23">
        <v>251201174237049</v>
      </c>
      <c r="H123" s="16" t="s">
        <v>41</v>
      </c>
      <c r="I123" s="14" t="s">
        <v>366</v>
      </c>
      <c r="J123" s="17" t="s">
        <v>216</v>
      </c>
      <c r="K123" s="18" t="s">
        <v>799</v>
      </c>
      <c r="L123" s="19" t="s">
        <v>712</v>
      </c>
      <c r="M123" s="20">
        <f>828593483.37+580794517.05</f>
        <v>1409388000.4200001</v>
      </c>
    </row>
    <row r="124" spans="2:13" s="4" customFormat="1" ht="45" x14ac:dyDescent="0.2">
      <c r="B124" s="9">
        <v>118</v>
      </c>
      <c r="C124" s="13">
        <v>200460222</v>
      </c>
      <c r="D124" s="14" t="s">
        <v>518</v>
      </c>
      <c r="E124" s="14" t="s">
        <v>467</v>
      </c>
      <c r="F124" s="13" t="s">
        <v>151</v>
      </c>
      <c r="G124" s="23">
        <v>251201174239182</v>
      </c>
      <c r="H124" s="16" t="s">
        <v>41</v>
      </c>
      <c r="I124" s="14" t="s">
        <v>367</v>
      </c>
      <c r="J124" s="17" t="s">
        <v>230</v>
      </c>
      <c r="K124" s="18" t="s">
        <v>799</v>
      </c>
      <c r="L124" s="19" t="s">
        <v>711</v>
      </c>
      <c r="M124" s="20">
        <v>4015886761</v>
      </c>
    </row>
    <row r="125" spans="2:13" s="4" customFormat="1" ht="45" x14ac:dyDescent="0.2">
      <c r="B125" s="9">
        <v>119</v>
      </c>
      <c r="C125" s="13">
        <v>200460222</v>
      </c>
      <c r="D125" s="14" t="s">
        <v>519</v>
      </c>
      <c r="E125" s="14" t="s">
        <v>445</v>
      </c>
      <c r="F125" s="13" t="s">
        <v>40</v>
      </c>
      <c r="G125" s="23">
        <v>251201174239250</v>
      </c>
      <c r="H125" s="16" t="s">
        <v>41</v>
      </c>
      <c r="I125" s="14" t="s">
        <v>368</v>
      </c>
      <c r="J125" s="17" t="s">
        <v>211</v>
      </c>
      <c r="K125" s="18" t="s">
        <v>799</v>
      </c>
      <c r="L125" s="19" t="s">
        <v>713</v>
      </c>
      <c r="M125" s="20">
        <v>2912378406</v>
      </c>
    </row>
    <row r="126" spans="2:13" s="4" customFormat="1" ht="45" x14ac:dyDescent="0.2">
      <c r="B126" s="9">
        <v>120</v>
      </c>
      <c r="C126" s="13">
        <v>200460222</v>
      </c>
      <c r="D126" s="14" t="s">
        <v>520</v>
      </c>
      <c r="E126" s="14" t="s">
        <v>521</v>
      </c>
      <c r="F126" s="13" t="s">
        <v>152</v>
      </c>
      <c r="G126" s="23">
        <v>251201174239289</v>
      </c>
      <c r="H126" s="16" t="s">
        <v>41</v>
      </c>
      <c r="I126" s="14" t="s">
        <v>369</v>
      </c>
      <c r="J126" s="17" t="s">
        <v>236</v>
      </c>
      <c r="K126" s="18" t="s">
        <v>799</v>
      </c>
      <c r="L126" s="19" t="s">
        <v>714</v>
      </c>
      <c r="M126" s="20">
        <v>201462136.15000001</v>
      </c>
    </row>
    <row r="127" spans="2:13" s="4" customFormat="1" ht="45" x14ac:dyDescent="0.2">
      <c r="B127" s="9">
        <v>121</v>
      </c>
      <c r="C127" s="13">
        <v>200460222</v>
      </c>
      <c r="D127" s="14" t="s">
        <v>522</v>
      </c>
      <c r="E127" s="14" t="s">
        <v>33</v>
      </c>
      <c r="F127" s="13" t="s">
        <v>22</v>
      </c>
      <c r="G127" s="23">
        <v>251201174239319</v>
      </c>
      <c r="H127" s="16" t="s">
        <v>41</v>
      </c>
      <c r="I127" s="14" t="s">
        <v>370</v>
      </c>
      <c r="J127" s="17" t="s">
        <v>218</v>
      </c>
      <c r="K127" s="18" t="s">
        <v>799</v>
      </c>
      <c r="L127" s="19" t="s">
        <v>715</v>
      </c>
      <c r="M127" s="20">
        <v>24102400</v>
      </c>
    </row>
    <row r="128" spans="2:13" s="4" customFormat="1" ht="45" x14ac:dyDescent="0.2">
      <c r="B128" s="9">
        <v>122</v>
      </c>
      <c r="C128" s="13">
        <v>200460222</v>
      </c>
      <c r="D128" s="14" t="s">
        <v>523</v>
      </c>
      <c r="E128" s="14" t="s">
        <v>445</v>
      </c>
      <c r="F128" s="13" t="s">
        <v>40</v>
      </c>
      <c r="G128" s="23">
        <v>251201174239366</v>
      </c>
      <c r="H128" s="16" t="s">
        <v>41</v>
      </c>
      <c r="I128" s="14" t="s">
        <v>371</v>
      </c>
      <c r="J128" s="17" t="s">
        <v>236</v>
      </c>
      <c r="K128" s="18" t="s">
        <v>799</v>
      </c>
      <c r="L128" s="19" t="s">
        <v>716</v>
      </c>
      <c r="M128" s="20">
        <v>58800000</v>
      </c>
    </row>
    <row r="129" spans="2:13" s="4" customFormat="1" ht="45" x14ac:dyDescent="0.2">
      <c r="B129" s="9">
        <v>123</v>
      </c>
      <c r="C129" s="13">
        <v>200460222</v>
      </c>
      <c r="D129" s="14" t="s">
        <v>520</v>
      </c>
      <c r="E129" s="14" t="s">
        <v>521</v>
      </c>
      <c r="F129" s="13" t="s">
        <v>152</v>
      </c>
      <c r="G129" s="23">
        <v>251201174239400</v>
      </c>
      <c r="H129" s="16" t="s">
        <v>41</v>
      </c>
      <c r="I129" s="14" t="s">
        <v>372</v>
      </c>
      <c r="J129" s="17" t="s">
        <v>236</v>
      </c>
      <c r="K129" s="18" t="s">
        <v>799</v>
      </c>
      <c r="L129" s="19" t="s">
        <v>717</v>
      </c>
      <c r="M129" s="20">
        <v>201462136.15000001</v>
      </c>
    </row>
    <row r="130" spans="2:13" s="4" customFormat="1" ht="45" x14ac:dyDescent="0.2">
      <c r="B130" s="9">
        <v>124</v>
      </c>
      <c r="C130" s="13">
        <v>200460222</v>
      </c>
      <c r="D130" s="14" t="s">
        <v>524</v>
      </c>
      <c r="E130" s="14" t="s">
        <v>36</v>
      </c>
      <c r="F130" s="13" t="s">
        <v>153</v>
      </c>
      <c r="G130" s="23">
        <v>251201174239448</v>
      </c>
      <c r="H130" s="16" t="s">
        <v>41</v>
      </c>
      <c r="I130" s="14" t="s">
        <v>373</v>
      </c>
      <c r="J130" s="17" t="s">
        <v>230</v>
      </c>
      <c r="K130" s="18" t="s">
        <v>799</v>
      </c>
      <c r="L130" s="19" t="s">
        <v>718</v>
      </c>
      <c r="M130" s="20">
        <v>9352533780</v>
      </c>
    </row>
    <row r="131" spans="2:13" s="4" customFormat="1" ht="78" customHeight="1" x14ac:dyDescent="0.2">
      <c r="B131" s="9">
        <v>125</v>
      </c>
      <c r="C131" s="13">
        <v>200460222</v>
      </c>
      <c r="D131" s="14" t="s">
        <v>292</v>
      </c>
      <c r="E131" s="14" t="s">
        <v>36</v>
      </c>
      <c r="F131" s="13" t="s">
        <v>154</v>
      </c>
      <c r="G131" s="23">
        <v>251201174240311</v>
      </c>
      <c r="H131" s="16" t="s">
        <v>41</v>
      </c>
      <c r="I131" s="14" t="s">
        <v>374</v>
      </c>
      <c r="J131" s="17" t="s">
        <v>232</v>
      </c>
      <c r="K131" s="18" t="s">
        <v>799</v>
      </c>
      <c r="L131" s="19" t="s">
        <v>719</v>
      </c>
      <c r="M131" s="20">
        <v>7570088956</v>
      </c>
    </row>
    <row r="132" spans="2:13" s="4" customFormat="1" ht="45" customHeight="1" x14ac:dyDescent="0.2">
      <c r="B132" s="9">
        <v>126</v>
      </c>
      <c r="C132" s="13">
        <v>200460222</v>
      </c>
      <c r="D132" s="14" t="s">
        <v>525</v>
      </c>
      <c r="E132" s="14" t="s">
        <v>34</v>
      </c>
      <c r="F132" s="13" t="s">
        <v>155</v>
      </c>
      <c r="G132" s="23">
        <v>251201174240476</v>
      </c>
      <c r="H132" s="16" t="s">
        <v>41</v>
      </c>
      <c r="I132" s="14" t="s">
        <v>375</v>
      </c>
      <c r="J132" s="17" t="s">
        <v>213</v>
      </c>
      <c r="K132" s="18" t="s">
        <v>799</v>
      </c>
      <c r="L132" s="19" t="s">
        <v>720</v>
      </c>
      <c r="M132" s="20">
        <f>19500000+25960000+182000000</f>
        <v>227460000</v>
      </c>
    </row>
    <row r="133" spans="2:13" s="4" customFormat="1" ht="45" x14ac:dyDescent="0.2">
      <c r="B133" s="9">
        <v>127</v>
      </c>
      <c r="C133" s="13">
        <v>200460222</v>
      </c>
      <c r="D133" s="14" t="s">
        <v>513</v>
      </c>
      <c r="E133" s="14" t="s">
        <v>526</v>
      </c>
      <c r="F133" s="13" t="s">
        <v>26</v>
      </c>
      <c r="G133" s="23">
        <v>251201174240501</v>
      </c>
      <c r="H133" s="16" t="s">
        <v>41</v>
      </c>
      <c r="I133" s="14" t="s">
        <v>364</v>
      </c>
      <c r="J133" s="17" t="s">
        <v>221</v>
      </c>
      <c r="K133" s="18" t="s">
        <v>799</v>
      </c>
      <c r="L133" s="19" t="s">
        <v>721</v>
      </c>
      <c r="M133" s="20">
        <v>48000000</v>
      </c>
    </row>
    <row r="134" spans="2:13" s="4" customFormat="1" ht="45" x14ac:dyDescent="0.2">
      <c r="B134" s="9">
        <v>128</v>
      </c>
      <c r="C134" s="13">
        <v>200460222</v>
      </c>
      <c r="D134" s="14" t="s">
        <v>527</v>
      </c>
      <c r="E134" s="14" t="s">
        <v>528</v>
      </c>
      <c r="F134" s="13" t="s">
        <v>156</v>
      </c>
      <c r="G134" s="23">
        <v>251201174242573</v>
      </c>
      <c r="H134" s="16" t="s">
        <v>41</v>
      </c>
      <c r="I134" s="14" t="s">
        <v>376</v>
      </c>
      <c r="J134" s="17" t="s">
        <v>220</v>
      </c>
      <c r="K134" s="18" t="s">
        <v>799</v>
      </c>
      <c r="L134" s="19" t="s">
        <v>722</v>
      </c>
      <c r="M134" s="20">
        <v>672335615</v>
      </c>
    </row>
    <row r="135" spans="2:13" s="4" customFormat="1" ht="45" x14ac:dyDescent="0.2">
      <c r="B135" s="9">
        <v>129</v>
      </c>
      <c r="C135" s="13">
        <v>200460222</v>
      </c>
      <c r="D135" s="14" t="s">
        <v>529</v>
      </c>
      <c r="E135" s="14" t="s">
        <v>34</v>
      </c>
      <c r="F135" s="13" t="s">
        <v>17</v>
      </c>
      <c r="G135" s="23">
        <v>251201174242495</v>
      </c>
      <c r="H135" s="16" t="s">
        <v>41</v>
      </c>
      <c r="I135" s="14" t="s">
        <v>377</v>
      </c>
      <c r="J135" s="17" t="s">
        <v>14</v>
      </c>
      <c r="K135" s="18" t="s">
        <v>799</v>
      </c>
      <c r="L135" s="19" t="s">
        <v>723</v>
      </c>
      <c r="M135" s="20">
        <v>73100000</v>
      </c>
    </row>
    <row r="136" spans="2:13" s="4" customFormat="1" ht="45" x14ac:dyDescent="0.2">
      <c r="B136" s="9">
        <v>130</v>
      </c>
      <c r="C136" s="13">
        <v>200460222</v>
      </c>
      <c r="D136" s="14" t="s">
        <v>530</v>
      </c>
      <c r="E136" s="14" t="s">
        <v>521</v>
      </c>
      <c r="F136" s="13" t="s">
        <v>157</v>
      </c>
      <c r="G136" s="23">
        <v>251201174242613</v>
      </c>
      <c r="H136" s="16" t="s">
        <v>41</v>
      </c>
      <c r="I136" s="14" t="s">
        <v>378</v>
      </c>
      <c r="J136" s="17" t="s">
        <v>220</v>
      </c>
      <c r="K136" s="18" t="s">
        <v>799</v>
      </c>
      <c r="L136" s="19" t="s">
        <v>724</v>
      </c>
      <c r="M136" s="20">
        <v>534725000</v>
      </c>
    </row>
    <row r="137" spans="2:13" s="4" customFormat="1" ht="45" x14ac:dyDescent="0.2">
      <c r="B137" s="9">
        <v>131</v>
      </c>
      <c r="C137" s="13">
        <v>200460222</v>
      </c>
      <c r="D137" s="14" t="s">
        <v>524</v>
      </c>
      <c r="E137" s="14" t="s">
        <v>36</v>
      </c>
      <c r="F137" s="13" t="s">
        <v>158</v>
      </c>
      <c r="G137" s="23">
        <v>251201174242641</v>
      </c>
      <c r="H137" s="16" t="s">
        <v>41</v>
      </c>
      <c r="I137" s="14" t="s">
        <v>379</v>
      </c>
      <c r="J137" s="17" t="s">
        <v>225</v>
      </c>
      <c r="K137" s="18" t="s">
        <v>799</v>
      </c>
      <c r="L137" s="19" t="s">
        <v>725</v>
      </c>
      <c r="M137" s="20">
        <v>63056000</v>
      </c>
    </row>
    <row r="138" spans="2:13" s="4" customFormat="1" ht="45" x14ac:dyDescent="0.2">
      <c r="B138" s="9">
        <v>132</v>
      </c>
      <c r="C138" s="13">
        <v>200460222</v>
      </c>
      <c r="D138" s="14" t="s">
        <v>531</v>
      </c>
      <c r="E138" s="14" t="s">
        <v>454</v>
      </c>
      <c r="F138" s="13" t="s">
        <v>159</v>
      </c>
      <c r="G138" s="23">
        <v>251201174244823</v>
      </c>
      <c r="H138" s="16" t="s">
        <v>41</v>
      </c>
      <c r="I138" s="14" t="s">
        <v>380</v>
      </c>
      <c r="J138" s="17" t="s">
        <v>213</v>
      </c>
      <c r="K138" s="18" t="s">
        <v>799</v>
      </c>
      <c r="L138" s="19" t="s">
        <v>726</v>
      </c>
      <c r="M138" s="20">
        <v>304007769</v>
      </c>
    </row>
    <row r="139" spans="2:13" s="4" customFormat="1" ht="45" x14ac:dyDescent="0.2">
      <c r="B139" s="9">
        <v>133</v>
      </c>
      <c r="C139" s="13">
        <v>200460222</v>
      </c>
      <c r="D139" s="14" t="s">
        <v>532</v>
      </c>
      <c r="E139" s="14" t="s">
        <v>34</v>
      </c>
      <c r="F139" s="13" t="s">
        <v>155</v>
      </c>
      <c r="G139" s="23">
        <v>251201174244863</v>
      </c>
      <c r="H139" s="16" t="s">
        <v>41</v>
      </c>
      <c r="I139" s="14" t="s">
        <v>381</v>
      </c>
      <c r="J139" s="17" t="s">
        <v>16</v>
      </c>
      <c r="K139" s="18" t="s">
        <v>799</v>
      </c>
      <c r="L139" s="19" t="s">
        <v>727</v>
      </c>
      <c r="M139" s="20">
        <v>38100000</v>
      </c>
    </row>
    <row r="140" spans="2:13" s="4" customFormat="1" ht="36.950000000000003" customHeight="1" x14ac:dyDescent="0.2">
      <c r="B140" s="9">
        <v>134</v>
      </c>
      <c r="C140" s="13">
        <v>200460222</v>
      </c>
      <c r="D140" s="14" t="s">
        <v>533</v>
      </c>
      <c r="E140" s="14" t="s">
        <v>528</v>
      </c>
      <c r="F140" s="13" t="s">
        <v>160</v>
      </c>
      <c r="G140" s="23">
        <v>251201174244902</v>
      </c>
      <c r="H140" s="16" t="s">
        <v>41</v>
      </c>
      <c r="I140" s="14" t="s">
        <v>382</v>
      </c>
      <c r="J140" s="17" t="s">
        <v>237</v>
      </c>
      <c r="K140" s="18" t="s">
        <v>799</v>
      </c>
      <c r="L140" s="19" t="s">
        <v>728</v>
      </c>
      <c r="M140" s="20">
        <v>234000000</v>
      </c>
    </row>
    <row r="141" spans="2:13" s="4" customFormat="1" ht="45" x14ac:dyDescent="0.2">
      <c r="B141" s="9">
        <v>135</v>
      </c>
      <c r="C141" s="13">
        <v>200460222</v>
      </c>
      <c r="D141" s="14" t="s">
        <v>534</v>
      </c>
      <c r="E141" s="14" t="s">
        <v>451</v>
      </c>
      <c r="F141" s="13" t="s">
        <v>23</v>
      </c>
      <c r="G141" s="23">
        <v>251201174247021</v>
      </c>
      <c r="H141" s="16" t="s">
        <v>41</v>
      </c>
      <c r="I141" s="14" t="s">
        <v>383</v>
      </c>
      <c r="J141" s="17" t="s">
        <v>214</v>
      </c>
      <c r="K141" s="18" t="s">
        <v>799</v>
      </c>
      <c r="L141" s="19" t="s">
        <v>729</v>
      </c>
      <c r="M141" s="20">
        <v>1874662500</v>
      </c>
    </row>
    <row r="142" spans="2:13" s="4" customFormat="1" ht="45" x14ac:dyDescent="0.2">
      <c r="B142" s="9">
        <v>136</v>
      </c>
      <c r="C142" s="13">
        <v>200460222</v>
      </c>
      <c r="D142" s="14" t="s">
        <v>535</v>
      </c>
      <c r="E142" s="14" t="s">
        <v>33</v>
      </c>
      <c r="F142" s="13" t="s">
        <v>25</v>
      </c>
      <c r="G142" s="23">
        <v>251201174247059</v>
      </c>
      <c r="H142" s="16" t="s">
        <v>41</v>
      </c>
      <c r="I142" s="14" t="s">
        <v>393</v>
      </c>
      <c r="J142" s="17" t="s">
        <v>219</v>
      </c>
      <c r="K142" s="18" t="s">
        <v>799</v>
      </c>
      <c r="L142" s="19" t="s">
        <v>730</v>
      </c>
      <c r="M142" s="20">
        <v>53430000</v>
      </c>
    </row>
    <row r="143" spans="2:13" s="4" customFormat="1" ht="45" x14ac:dyDescent="0.2">
      <c r="B143" s="9">
        <v>137</v>
      </c>
      <c r="C143" s="13">
        <v>200460222</v>
      </c>
      <c r="D143" s="19" t="s">
        <v>536</v>
      </c>
      <c r="E143" s="14" t="s">
        <v>36</v>
      </c>
      <c r="F143" s="13" t="s">
        <v>161</v>
      </c>
      <c r="G143" s="23">
        <v>251201174247093</v>
      </c>
      <c r="H143" s="16" t="s">
        <v>41</v>
      </c>
      <c r="I143" s="14" t="s">
        <v>394</v>
      </c>
      <c r="J143" s="17" t="s">
        <v>213</v>
      </c>
      <c r="K143" s="18" t="s">
        <v>799</v>
      </c>
      <c r="L143" s="19" t="s">
        <v>731</v>
      </c>
      <c r="M143" s="20">
        <v>1792784784</v>
      </c>
    </row>
    <row r="144" spans="2:13" s="4" customFormat="1" ht="45" x14ac:dyDescent="0.2">
      <c r="B144" s="9">
        <v>138</v>
      </c>
      <c r="C144" s="13">
        <v>200460222</v>
      </c>
      <c r="D144" s="19" t="s">
        <v>536</v>
      </c>
      <c r="E144" s="14" t="s">
        <v>36</v>
      </c>
      <c r="F144" s="13" t="s">
        <v>162</v>
      </c>
      <c r="G144" s="23">
        <v>251201174247188</v>
      </c>
      <c r="H144" s="16" t="s">
        <v>41</v>
      </c>
      <c r="I144" s="14" t="s">
        <v>395</v>
      </c>
      <c r="J144" s="17" t="s">
        <v>238</v>
      </c>
      <c r="K144" s="18" t="s">
        <v>799</v>
      </c>
      <c r="L144" s="19" t="s">
        <v>732</v>
      </c>
      <c r="M144" s="20">
        <v>1822196946</v>
      </c>
    </row>
    <row r="145" spans="2:13" s="4" customFormat="1" ht="45" x14ac:dyDescent="0.2">
      <c r="B145" s="9">
        <v>139</v>
      </c>
      <c r="C145" s="13">
        <v>200460222</v>
      </c>
      <c r="D145" s="19" t="s">
        <v>537</v>
      </c>
      <c r="E145" s="14" t="s">
        <v>444</v>
      </c>
      <c r="F145" s="13" t="s">
        <v>163</v>
      </c>
      <c r="G145" s="23">
        <v>251201174247258</v>
      </c>
      <c r="H145" s="16" t="s">
        <v>41</v>
      </c>
      <c r="I145" s="14" t="s">
        <v>396</v>
      </c>
      <c r="J145" s="17" t="s">
        <v>213</v>
      </c>
      <c r="K145" s="18" t="s">
        <v>799</v>
      </c>
      <c r="L145" s="19" t="s">
        <v>733</v>
      </c>
      <c r="M145" s="20">
        <f>881655000+53780955</f>
        <v>935435955</v>
      </c>
    </row>
    <row r="146" spans="2:13" s="4" customFormat="1" ht="45" x14ac:dyDescent="0.2">
      <c r="B146" s="9">
        <v>140</v>
      </c>
      <c r="C146" s="13">
        <v>200460222</v>
      </c>
      <c r="D146" s="19" t="s">
        <v>292</v>
      </c>
      <c r="E146" s="14" t="s">
        <v>36</v>
      </c>
      <c r="F146" s="13" t="s">
        <v>27</v>
      </c>
      <c r="G146" s="23">
        <v>251201174258624</v>
      </c>
      <c r="H146" s="16" t="s">
        <v>41</v>
      </c>
      <c r="I146" s="14" t="s">
        <v>397</v>
      </c>
      <c r="J146" s="17" t="s">
        <v>225</v>
      </c>
      <c r="K146" s="18" t="s">
        <v>799</v>
      </c>
      <c r="L146" s="19" t="s">
        <v>734</v>
      </c>
      <c r="M146" s="20">
        <v>1245615030</v>
      </c>
    </row>
    <row r="147" spans="2:13" s="4" customFormat="1" ht="45" x14ac:dyDescent="0.2">
      <c r="B147" s="9">
        <v>141</v>
      </c>
      <c r="C147" s="13">
        <v>200460222</v>
      </c>
      <c r="D147" s="14" t="s">
        <v>538</v>
      </c>
      <c r="E147" s="14" t="s">
        <v>467</v>
      </c>
      <c r="F147" s="13" t="s">
        <v>164</v>
      </c>
      <c r="G147" s="23">
        <v>251201174249139</v>
      </c>
      <c r="H147" s="16" t="s">
        <v>41</v>
      </c>
      <c r="I147" s="14" t="s">
        <v>398</v>
      </c>
      <c r="J147" s="17" t="s">
        <v>12</v>
      </c>
      <c r="K147" s="18" t="s">
        <v>799</v>
      </c>
      <c r="L147" s="19" t="s">
        <v>735</v>
      </c>
      <c r="M147" s="20">
        <v>6600014.4000000004</v>
      </c>
    </row>
    <row r="148" spans="2:13" s="4" customFormat="1" ht="45" x14ac:dyDescent="0.2">
      <c r="B148" s="9">
        <v>142</v>
      </c>
      <c r="C148" s="13">
        <v>200460222</v>
      </c>
      <c r="D148" s="14" t="s">
        <v>539</v>
      </c>
      <c r="E148" s="14" t="s">
        <v>33</v>
      </c>
      <c r="F148" s="13" t="s">
        <v>17</v>
      </c>
      <c r="G148" s="23">
        <v>251201174249165</v>
      </c>
      <c r="H148" s="16" t="s">
        <v>41</v>
      </c>
      <c r="I148" s="14" t="s">
        <v>384</v>
      </c>
      <c r="J148" s="17" t="s">
        <v>9</v>
      </c>
      <c r="K148" s="18" t="s">
        <v>799</v>
      </c>
      <c r="L148" s="19" t="s">
        <v>736</v>
      </c>
      <c r="M148" s="20">
        <v>28215000</v>
      </c>
    </row>
    <row r="149" spans="2:13" s="4" customFormat="1" ht="45" x14ac:dyDescent="0.2">
      <c r="B149" s="9">
        <v>143</v>
      </c>
      <c r="C149" s="13">
        <v>200460222</v>
      </c>
      <c r="D149" s="14" t="s">
        <v>540</v>
      </c>
      <c r="E149" s="14" t="s">
        <v>467</v>
      </c>
      <c r="F149" s="13" t="s">
        <v>28</v>
      </c>
      <c r="G149" s="23">
        <v>251201174249200</v>
      </c>
      <c r="H149" s="16" t="s">
        <v>41</v>
      </c>
      <c r="I149" s="14" t="s">
        <v>385</v>
      </c>
      <c r="J149" s="17" t="s">
        <v>218</v>
      </c>
      <c r="K149" s="18" t="s">
        <v>799</v>
      </c>
      <c r="L149" s="19" t="s">
        <v>737</v>
      </c>
      <c r="M149" s="20">
        <v>5582411.5199999996</v>
      </c>
    </row>
    <row r="150" spans="2:13" s="4" customFormat="1" ht="45" x14ac:dyDescent="0.2">
      <c r="B150" s="9">
        <v>144</v>
      </c>
      <c r="C150" s="13">
        <v>200460222</v>
      </c>
      <c r="D150" s="14" t="s">
        <v>541</v>
      </c>
      <c r="E150" s="14" t="s">
        <v>542</v>
      </c>
      <c r="F150" s="13" t="s">
        <v>88</v>
      </c>
      <c r="G150" s="23">
        <v>251201174249241</v>
      </c>
      <c r="H150" s="16" t="s">
        <v>41</v>
      </c>
      <c r="I150" s="14" t="s">
        <v>386</v>
      </c>
      <c r="J150" s="17" t="s">
        <v>239</v>
      </c>
      <c r="K150" s="18" t="s">
        <v>799</v>
      </c>
      <c r="L150" s="19" t="s">
        <v>738</v>
      </c>
      <c r="M150" s="20">
        <v>115024000</v>
      </c>
    </row>
    <row r="151" spans="2:13" s="4" customFormat="1" ht="45" x14ac:dyDescent="0.2">
      <c r="B151" s="9">
        <v>145</v>
      </c>
      <c r="C151" s="13">
        <v>200460222</v>
      </c>
      <c r="D151" s="14" t="s">
        <v>543</v>
      </c>
      <c r="E151" s="14" t="s">
        <v>34</v>
      </c>
      <c r="F151" s="13" t="s">
        <v>20</v>
      </c>
      <c r="G151" s="23">
        <v>251201174258670</v>
      </c>
      <c r="H151" s="16" t="s">
        <v>41</v>
      </c>
      <c r="I151" s="14" t="s">
        <v>387</v>
      </c>
      <c r="J151" s="17" t="s">
        <v>220</v>
      </c>
      <c r="K151" s="18" t="s">
        <v>799</v>
      </c>
      <c r="L151" s="19" t="s">
        <v>739</v>
      </c>
      <c r="M151" s="20">
        <v>726192000</v>
      </c>
    </row>
    <row r="152" spans="2:13" s="4" customFormat="1" ht="45" x14ac:dyDescent="0.2">
      <c r="B152" s="9">
        <v>146</v>
      </c>
      <c r="C152" s="13">
        <v>200460222</v>
      </c>
      <c r="D152" s="14" t="s">
        <v>536</v>
      </c>
      <c r="E152" s="14" t="s">
        <v>36</v>
      </c>
      <c r="F152" s="13" t="s">
        <v>31</v>
      </c>
      <c r="G152" s="23">
        <v>251201174258693</v>
      </c>
      <c r="H152" s="16" t="s">
        <v>41</v>
      </c>
      <c r="I152" s="14" t="s">
        <v>367</v>
      </c>
      <c r="J152" s="17" t="s">
        <v>225</v>
      </c>
      <c r="K152" s="18" t="s">
        <v>799</v>
      </c>
      <c r="L152" s="19" t="s">
        <v>740</v>
      </c>
      <c r="M152" s="20">
        <v>431902886</v>
      </c>
    </row>
    <row r="153" spans="2:13" s="4" customFormat="1" ht="60" x14ac:dyDescent="0.2">
      <c r="B153" s="9">
        <v>147</v>
      </c>
      <c r="C153" s="13">
        <v>200460222</v>
      </c>
      <c r="D153" s="14" t="s">
        <v>544</v>
      </c>
      <c r="E153" s="14" t="s">
        <v>545</v>
      </c>
      <c r="F153" s="13" t="s">
        <v>40</v>
      </c>
      <c r="G153" s="23">
        <v>251201174258735</v>
      </c>
      <c r="H153" s="16" t="s">
        <v>41</v>
      </c>
      <c r="I153" s="14" t="s">
        <v>388</v>
      </c>
      <c r="J153" s="17" t="s">
        <v>235</v>
      </c>
      <c r="K153" s="18" t="s">
        <v>799</v>
      </c>
      <c r="L153" s="19" t="s">
        <v>741</v>
      </c>
      <c r="M153" s="20">
        <v>180000000</v>
      </c>
    </row>
    <row r="154" spans="2:13" s="4" customFormat="1" ht="45" x14ac:dyDescent="0.2">
      <c r="B154" s="9">
        <v>148</v>
      </c>
      <c r="C154" s="13">
        <v>200460222</v>
      </c>
      <c r="D154" s="14" t="s">
        <v>546</v>
      </c>
      <c r="E154" s="14" t="s">
        <v>448</v>
      </c>
      <c r="F154" s="13" t="s">
        <v>165</v>
      </c>
      <c r="G154" s="23">
        <v>251201174258766</v>
      </c>
      <c r="H154" s="16" t="s">
        <v>41</v>
      </c>
      <c r="I154" s="14" t="s">
        <v>399</v>
      </c>
      <c r="J154" s="17" t="s">
        <v>213</v>
      </c>
      <c r="K154" s="18" t="s">
        <v>799</v>
      </c>
      <c r="L154" s="19" t="s">
        <v>742</v>
      </c>
      <c r="M154" s="20">
        <v>140000000</v>
      </c>
    </row>
    <row r="155" spans="2:13" s="4" customFormat="1" ht="45" x14ac:dyDescent="0.2">
      <c r="B155" s="9">
        <v>149</v>
      </c>
      <c r="C155" s="13">
        <v>200460222</v>
      </c>
      <c r="D155" s="14" t="s">
        <v>547</v>
      </c>
      <c r="E155" s="14" t="s">
        <v>35</v>
      </c>
      <c r="F155" s="13" t="s">
        <v>40</v>
      </c>
      <c r="G155" s="23">
        <v>251201174258851</v>
      </c>
      <c r="H155" s="16" t="s">
        <v>41</v>
      </c>
      <c r="I155" s="14" t="s">
        <v>389</v>
      </c>
      <c r="J155" s="17" t="s">
        <v>222</v>
      </c>
      <c r="K155" s="18" t="s">
        <v>799</v>
      </c>
      <c r="L155" s="19" t="s">
        <v>743</v>
      </c>
      <c r="M155" s="20">
        <v>64985388</v>
      </c>
    </row>
    <row r="156" spans="2:13" s="4" customFormat="1" ht="45" x14ac:dyDescent="0.2">
      <c r="B156" s="9">
        <v>150</v>
      </c>
      <c r="C156" s="13">
        <v>200460222</v>
      </c>
      <c r="D156" s="14" t="s">
        <v>166</v>
      </c>
      <c r="E156" s="14" t="s">
        <v>451</v>
      </c>
      <c r="F156" s="13" t="s">
        <v>23</v>
      </c>
      <c r="G156" s="23">
        <v>251201174258890</v>
      </c>
      <c r="H156" s="16" t="s">
        <v>41</v>
      </c>
      <c r="I156" s="14" t="s">
        <v>390</v>
      </c>
      <c r="J156" s="17" t="s">
        <v>236</v>
      </c>
      <c r="K156" s="18" t="s">
        <v>799</v>
      </c>
      <c r="L156" s="19" t="s">
        <v>744</v>
      </c>
      <c r="M156" s="20">
        <v>85000000</v>
      </c>
    </row>
    <row r="157" spans="2:13" s="4" customFormat="1" ht="45" x14ac:dyDescent="0.2">
      <c r="B157" s="9">
        <v>151</v>
      </c>
      <c r="C157" s="13">
        <v>200460222</v>
      </c>
      <c r="D157" s="14" t="s">
        <v>548</v>
      </c>
      <c r="E157" s="14" t="s">
        <v>451</v>
      </c>
      <c r="F157" s="13" t="s">
        <v>167</v>
      </c>
      <c r="G157" s="23">
        <v>251201174258938</v>
      </c>
      <c r="H157" s="16" t="s">
        <v>41</v>
      </c>
      <c r="I157" s="14" t="s">
        <v>391</v>
      </c>
      <c r="J157" s="17" t="s">
        <v>14</v>
      </c>
      <c r="K157" s="18" t="s">
        <v>799</v>
      </c>
      <c r="L157" s="19" t="s">
        <v>745</v>
      </c>
      <c r="M157" s="20">
        <f>148065000+80247999.93</f>
        <v>228312999.93000001</v>
      </c>
    </row>
    <row r="158" spans="2:13" s="4" customFormat="1" ht="45" x14ac:dyDescent="0.2">
      <c r="B158" s="9">
        <v>152</v>
      </c>
      <c r="C158" s="13">
        <v>200460222</v>
      </c>
      <c r="D158" s="14" t="s">
        <v>549</v>
      </c>
      <c r="E158" s="14" t="s">
        <v>36</v>
      </c>
      <c r="F158" s="13" t="s">
        <v>168</v>
      </c>
      <c r="G158" s="23">
        <v>251201174259173</v>
      </c>
      <c r="H158" s="16" t="s">
        <v>41</v>
      </c>
      <c r="I158" s="14" t="s">
        <v>392</v>
      </c>
      <c r="J158" s="17" t="s">
        <v>220</v>
      </c>
      <c r="K158" s="18" t="s">
        <v>799</v>
      </c>
      <c r="L158" s="19" t="s">
        <v>746</v>
      </c>
      <c r="M158" s="20">
        <f>314030000+4825000+31704999.83+4129999.97</f>
        <v>354689999.80000001</v>
      </c>
    </row>
    <row r="159" spans="2:13" s="4" customFormat="1" ht="45" x14ac:dyDescent="0.2">
      <c r="B159" s="9">
        <v>153</v>
      </c>
      <c r="C159" s="13">
        <v>200460222</v>
      </c>
      <c r="D159" s="14" t="s">
        <v>269</v>
      </c>
      <c r="E159" s="14" t="s">
        <v>445</v>
      </c>
      <c r="F159" s="13" t="s">
        <v>40</v>
      </c>
      <c r="G159" s="23">
        <v>251201174259188</v>
      </c>
      <c r="H159" s="16" t="s">
        <v>41</v>
      </c>
      <c r="I159" s="14" t="s">
        <v>303</v>
      </c>
      <c r="J159" s="17" t="s">
        <v>215</v>
      </c>
      <c r="K159" s="18" t="s">
        <v>799</v>
      </c>
      <c r="L159" s="19" t="s">
        <v>747</v>
      </c>
      <c r="M159" s="20">
        <v>5000000</v>
      </c>
    </row>
    <row r="160" spans="2:13" s="4" customFormat="1" ht="45" x14ac:dyDescent="0.2">
      <c r="B160" s="9">
        <v>154</v>
      </c>
      <c r="C160" s="13">
        <v>200460222</v>
      </c>
      <c r="D160" s="14" t="s">
        <v>550</v>
      </c>
      <c r="E160" s="14" t="s">
        <v>451</v>
      </c>
      <c r="F160" s="13" t="s">
        <v>88</v>
      </c>
      <c r="G160" s="23">
        <v>251201174259340</v>
      </c>
      <c r="H160" s="16" t="s">
        <v>41</v>
      </c>
      <c r="I160" s="14" t="s">
        <v>400</v>
      </c>
      <c r="J160" s="17" t="s">
        <v>213</v>
      </c>
      <c r="K160" s="18" t="s">
        <v>799</v>
      </c>
      <c r="L160" s="19" t="s">
        <v>748</v>
      </c>
      <c r="M160" s="20">
        <v>10000000000</v>
      </c>
    </row>
    <row r="161" spans="2:13" s="4" customFormat="1" ht="45" x14ac:dyDescent="0.2">
      <c r="B161" s="9">
        <v>155</v>
      </c>
      <c r="C161" s="13">
        <v>200460222</v>
      </c>
      <c r="D161" s="14" t="s">
        <v>551</v>
      </c>
      <c r="E161" s="14" t="s">
        <v>444</v>
      </c>
      <c r="F161" s="13" t="s">
        <v>169</v>
      </c>
      <c r="G161" s="23">
        <v>251201174259224</v>
      </c>
      <c r="H161" s="16" t="s">
        <v>41</v>
      </c>
      <c r="I161" s="14" t="s">
        <v>401</v>
      </c>
      <c r="J161" s="17" t="s">
        <v>8</v>
      </c>
      <c r="K161" s="18" t="s">
        <v>799</v>
      </c>
      <c r="L161" s="19" t="s">
        <v>749</v>
      </c>
      <c r="M161" s="20">
        <v>235536000</v>
      </c>
    </row>
    <row r="162" spans="2:13" s="4" customFormat="1" ht="45" x14ac:dyDescent="0.2">
      <c r="B162" s="9">
        <v>156</v>
      </c>
      <c r="C162" s="13">
        <v>200460222</v>
      </c>
      <c r="D162" s="14" t="s">
        <v>552</v>
      </c>
      <c r="E162" s="14" t="s">
        <v>444</v>
      </c>
      <c r="F162" s="13" t="s">
        <v>102</v>
      </c>
      <c r="G162" s="23">
        <v>251201174259240</v>
      </c>
      <c r="H162" s="16" t="s">
        <v>41</v>
      </c>
      <c r="I162" s="14" t="s">
        <v>402</v>
      </c>
      <c r="J162" s="17" t="s">
        <v>213</v>
      </c>
      <c r="K162" s="18" t="s">
        <v>799</v>
      </c>
      <c r="L162" s="19" t="s">
        <v>750</v>
      </c>
      <c r="M162" s="20">
        <f>8579200+112039200+37396800+73712240</f>
        <v>231727440</v>
      </c>
    </row>
    <row r="163" spans="2:13" s="4" customFormat="1" ht="45" x14ac:dyDescent="0.2">
      <c r="B163" s="9">
        <v>157</v>
      </c>
      <c r="C163" s="13">
        <v>200460222</v>
      </c>
      <c r="D163" s="14" t="s">
        <v>553</v>
      </c>
      <c r="E163" s="14" t="s">
        <v>554</v>
      </c>
      <c r="F163" s="13" t="s">
        <v>170</v>
      </c>
      <c r="G163" s="23">
        <v>251201174261747</v>
      </c>
      <c r="H163" s="16" t="s">
        <v>41</v>
      </c>
      <c r="I163" s="14" t="s">
        <v>403</v>
      </c>
      <c r="J163" s="17" t="s">
        <v>14</v>
      </c>
      <c r="K163" s="18" t="s">
        <v>799</v>
      </c>
      <c r="L163" s="19" t="s">
        <v>751</v>
      </c>
      <c r="M163" s="20">
        <f>106000000+27480000</f>
        <v>133480000</v>
      </c>
    </row>
    <row r="164" spans="2:13" s="4" customFormat="1" ht="60" x14ac:dyDescent="0.2">
      <c r="B164" s="9">
        <v>158</v>
      </c>
      <c r="C164" s="13">
        <v>200460222</v>
      </c>
      <c r="D164" s="14" t="s">
        <v>555</v>
      </c>
      <c r="E164" s="14" t="s">
        <v>545</v>
      </c>
      <c r="F164" s="13" t="s">
        <v>171</v>
      </c>
      <c r="G164" s="23">
        <v>251201174259290</v>
      </c>
      <c r="H164" s="16" t="s">
        <v>41</v>
      </c>
      <c r="I164" s="14" t="s">
        <v>442</v>
      </c>
      <c r="J164" s="17" t="s">
        <v>228</v>
      </c>
      <c r="K164" s="18" t="s">
        <v>799</v>
      </c>
      <c r="L164" s="19" t="s">
        <v>752</v>
      </c>
      <c r="M164" s="20">
        <v>356603506</v>
      </c>
    </row>
    <row r="165" spans="2:13" s="4" customFormat="1" ht="45" x14ac:dyDescent="0.2">
      <c r="B165" s="9">
        <v>159</v>
      </c>
      <c r="C165" s="13">
        <v>200460222</v>
      </c>
      <c r="D165" s="14" t="s">
        <v>556</v>
      </c>
      <c r="E165" s="14" t="s">
        <v>557</v>
      </c>
      <c r="F165" s="13" t="s">
        <v>105</v>
      </c>
      <c r="G165" s="23">
        <v>251201174261721</v>
      </c>
      <c r="H165" s="16" t="s">
        <v>41</v>
      </c>
      <c r="I165" s="14" t="s">
        <v>441</v>
      </c>
      <c r="J165" s="17" t="s">
        <v>213</v>
      </c>
      <c r="K165" s="18" t="s">
        <v>799</v>
      </c>
      <c r="L165" s="19" t="s">
        <v>753</v>
      </c>
      <c r="M165" s="20">
        <v>49975000</v>
      </c>
    </row>
    <row r="166" spans="2:13" s="4" customFormat="1" ht="45" x14ac:dyDescent="0.2">
      <c r="B166" s="9">
        <v>160</v>
      </c>
      <c r="C166" s="13">
        <v>200460222</v>
      </c>
      <c r="D166" s="14" t="s">
        <v>558</v>
      </c>
      <c r="E166" s="14" t="s">
        <v>558</v>
      </c>
      <c r="F166" s="13" t="s">
        <v>172</v>
      </c>
      <c r="G166" s="23">
        <v>251201174262890</v>
      </c>
      <c r="H166" s="16" t="s">
        <v>41</v>
      </c>
      <c r="I166" s="14" t="s">
        <v>440</v>
      </c>
      <c r="J166" s="17" t="s">
        <v>220</v>
      </c>
      <c r="K166" s="18" t="s">
        <v>799</v>
      </c>
      <c r="L166" s="19" t="s">
        <v>754</v>
      </c>
      <c r="M166" s="20">
        <v>5896000000</v>
      </c>
    </row>
    <row r="167" spans="2:13" s="4" customFormat="1" ht="45" x14ac:dyDescent="0.2">
      <c r="B167" s="9">
        <v>161</v>
      </c>
      <c r="C167" s="13">
        <v>200460222</v>
      </c>
      <c r="D167" s="14" t="s">
        <v>524</v>
      </c>
      <c r="E167" s="14" t="s">
        <v>36</v>
      </c>
      <c r="F167" s="13" t="s">
        <v>29</v>
      </c>
      <c r="G167" s="23">
        <v>251201174262908</v>
      </c>
      <c r="H167" s="16" t="s">
        <v>41</v>
      </c>
      <c r="I167" s="14" t="s">
        <v>379</v>
      </c>
      <c r="J167" s="17" t="s">
        <v>240</v>
      </c>
      <c r="K167" s="18" t="s">
        <v>799</v>
      </c>
      <c r="L167" s="19" t="s">
        <v>755</v>
      </c>
      <c r="M167" s="20">
        <v>6582869656</v>
      </c>
    </row>
    <row r="168" spans="2:13" s="4" customFormat="1" ht="75" x14ac:dyDescent="0.2">
      <c r="B168" s="9">
        <v>162</v>
      </c>
      <c r="C168" s="13">
        <v>200460222</v>
      </c>
      <c r="D168" s="14" t="s">
        <v>559</v>
      </c>
      <c r="E168" s="14" t="s">
        <v>560</v>
      </c>
      <c r="F168" s="13" t="s">
        <v>40</v>
      </c>
      <c r="G168" s="23">
        <v>251201174262929</v>
      </c>
      <c r="H168" s="16" t="s">
        <v>41</v>
      </c>
      <c r="I168" s="14" t="s">
        <v>439</v>
      </c>
      <c r="J168" s="17" t="s">
        <v>8</v>
      </c>
      <c r="K168" s="18" t="s">
        <v>799</v>
      </c>
      <c r="L168" s="19" t="s">
        <v>756</v>
      </c>
      <c r="M168" s="20">
        <v>160841500</v>
      </c>
    </row>
    <row r="169" spans="2:13" s="4" customFormat="1" ht="45" x14ac:dyDescent="0.2">
      <c r="B169" s="9">
        <v>163</v>
      </c>
      <c r="C169" s="13">
        <v>200460222</v>
      </c>
      <c r="D169" s="14" t="s">
        <v>561</v>
      </c>
      <c r="E169" s="14" t="s">
        <v>173</v>
      </c>
      <c r="F169" s="13" t="s">
        <v>174</v>
      </c>
      <c r="G169" s="23">
        <v>251201174263093</v>
      </c>
      <c r="H169" s="16" t="s">
        <v>41</v>
      </c>
      <c r="I169" s="14" t="s">
        <v>438</v>
      </c>
      <c r="J169" s="17" t="s">
        <v>217</v>
      </c>
      <c r="K169" s="18" t="s">
        <v>799</v>
      </c>
      <c r="L169" s="19" t="s">
        <v>757</v>
      </c>
      <c r="M169" s="20">
        <v>136507636</v>
      </c>
    </row>
    <row r="170" spans="2:13" s="4" customFormat="1" ht="45" x14ac:dyDescent="0.2">
      <c r="B170" s="9">
        <v>164</v>
      </c>
      <c r="C170" s="13">
        <v>200460222</v>
      </c>
      <c r="D170" s="14" t="s">
        <v>562</v>
      </c>
      <c r="E170" s="14" t="s">
        <v>173</v>
      </c>
      <c r="F170" s="13" t="s">
        <v>175</v>
      </c>
      <c r="G170" s="23">
        <v>251201174263107</v>
      </c>
      <c r="H170" s="16" t="s">
        <v>41</v>
      </c>
      <c r="I170" s="14" t="s">
        <v>437</v>
      </c>
      <c r="J170" s="17" t="s">
        <v>214</v>
      </c>
      <c r="K170" s="18" t="s">
        <v>799</v>
      </c>
      <c r="L170" s="19" t="s">
        <v>758</v>
      </c>
      <c r="M170" s="20">
        <v>98560000</v>
      </c>
    </row>
    <row r="171" spans="2:13" s="4" customFormat="1" ht="45" x14ac:dyDescent="0.2">
      <c r="B171" s="9">
        <v>165</v>
      </c>
      <c r="C171" s="13">
        <v>200460222</v>
      </c>
      <c r="D171" s="14" t="s">
        <v>176</v>
      </c>
      <c r="E171" s="14" t="s">
        <v>177</v>
      </c>
      <c r="F171" s="13" t="s">
        <v>85</v>
      </c>
      <c r="G171" s="23">
        <v>251201174263490</v>
      </c>
      <c r="H171" s="16" t="s">
        <v>41</v>
      </c>
      <c r="I171" s="14" t="s">
        <v>436</v>
      </c>
      <c r="J171" s="17" t="s">
        <v>9</v>
      </c>
      <c r="K171" s="18" t="s">
        <v>799</v>
      </c>
      <c r="L171" s="19" t="s">
        <v>759</v>
      </c>
      <c r="M171" s="20">
        <f>200220000+154646000</f>
        <v>354866000</v>
      </c>
    </row>
    <row r="172" spans="2:13" s="4" customFormat="1" ht="60.95" customHeight="1" x14ac:dyDescent="0.2">
      <c r="B172" s="9">
        <v>166</v>
      </c>
      <c r="C172" s="13">
        <v>200460222</v>
      </c>
      <c r="D172" s="14" t="s">
        <v>563</v>
      </c>
      <c r="E172" s="14" t="s">
        <v>178</v>
      </c>
      <c r="F172" s="13" t="s">
        <v>179</v>
      </c>
      <c r="G172" s="23">
        <v>251201174263725</v>
      </c>
      <c r="H172" s="16" t="s">
        <v>41</v>
      </c>
      <c r="I172" s="14" t="s">
        <v>435</v>
      </c>
      <c r="J172" s="17" t="s">
        <v>13</v>
      </c>
      <c r="K172" s="18" t="s">
        <v>799</v>
      </c>
      <c r="L172" s="19" t="s">
        <v>760</v>
      </c>
      <c r="M172" s="20">
        <v>93000000</v>
      </c>
    </row>
    <row r="173" spans="2:13" s="4" customFormat="1" ht="78" customHeight="1" x14ac:dyDescent="0.2">
      <c r="B173" s="9">
        <v>167</v>
      </c>
      <c r="C173" s="13">
        <v>200460222</v>
      </c>
      <c r="D173" s="14" t="s">
        <v>564</v>
      </c>
      <c r="E173" s="14" t="s">
        <v>177</v>
      </c>
      <c r="F173" s="13" t="s">
        <v>23</v>
      </c>
      <c r="G173" s="23">
        <v>251201174264206</v>
      </c>
      <c r="H173" s="16" t="s">
        <v>41</v>
      </c>
      <c r="I173" s="14" t="s">
        <v>351</v>
      </c>
      <c r="J173" s="17" t="s">
        <v>220</v>
      </c>
      <c r="K173" s="18" t="s">
        <v>799</v>
      </c>
      <c r="L173" s="19" t="s">
        <v>761</v>
      </c>
      <c r="M173" s="20">
        <v>1350000</v>
      </c>
    </row>
    <row r="174" spans="2:13" s="4" customFormat="1" ht="47.25" customHeight="1" x14ac:dyDescent="0.2">
      <c r="B174" s="9">
        <v>168</v>
      </c>
      <c r="C174" s="13">
        <v>200460222</v>
      </c>
      <c r="D174" s="14" t="s">
        <v>564</v>
      </c>
      <c r="E174" s="14" t="s">
        <v>177</v>
      </c>
      <c r="F174" s="13" t="s">
        <v>22</v>
      </c>
      <c r="G174" s="23">
        <v>251201174264225</v>
      </c>
      <c r="H174" s="16" t="s">
        <v>41</v>
      </c>
      <c r="I174" s="14" t="s">
        <v>434</v>
      </c>
      <c r="J174" s="17" t="s">
        <v>220</v>
      </c>
      <c r="K174" s="18" t="s">
        <v>799</v>
      </c>
      <c r="L174" s="19" t="s">
        <v>762</v>
      </c>
      <c r="M174" s="20">
        <v>5300000</v>
      </c>
    </row>
    <row r="175" spans="2:13" s="4" customFormat="1" ht="49.5" customHeight="1" x14ac:dyDescent="0.2">
      <c r="B175" s="9">
        <v>169</v>
      </c>
      <c r="C175" s="13">
        <v>200460222</v>
      </c>
      <c r="D175" s="14" t="s">
        <v>565</v>
      </c>
      <c r="E175" s="14" t="s">
        <v>180</v>
      </c>
      <c r="F175" s="13" t="s">
        <v>19</v>
      </c>
      <c r="G175" s="23">
        <v>251201174267053</v>
      </c>
      <c r="H175" s="16" t="s">
        <v>41</v>
      </c>
      <c r="I175" s="14" t="s">
        <v>433</v>
      </c>
      <c r="J175" s="17" t="s">
        <v>239</v>
      </c>
      <c r="K175" s="18" t="s">
        <v>799</v>
      </c>
      <c r="L175" s="19" t="s">
        <v>763</v>
      </c>
      <c r="M175" s="20">
        <v>25650000</v>
      </c>
    </row>
    <row r="176" spans="2:13" s="4" customFormat="1" ht="48" customHeight="1" x14ac:dyDescent="0.2">
      <c r="B176" s="9">
        <v>170</v>
      </c>
      <c r="C176" s="13">
        <v>200460222</v>
      </c>
      <c r="D176" s="14" t="s">
        <v>566</v>
      </c>
      <c r="E176" s="14" t="s">
        <v>36</v>
      </c>
      <c r="F176" s="13" t="s">
        <v>181</v>
      </c>
      <c r="G176" s="23">
        <v>251201174267367</v>
      </c>
      <c r="H176" s="16" t="s">
        <v>41</v>
      </c>
      <c r="I176" s="14" t="s">
        <v>367</v>
      </c>
      <c r="J176" s="17" t="s">
        <v>225</v>
      </c>
      <c r="K176" s="18" t="s">
        <v>799</v>
      </c>
      <c r="L176" s="19" t="s">
        <v>764</v>
      </c>
      <c r="M176" s="20">
        <v>7572004309</v>
      </c>
    </row>
    <row r="177" spans="2:13" s="4" customFormat="1" ht="48" customHeight="1" x14ac:dyDescent="0.2">
      <c r="B177" s="9">
        <v>171</v>
      </c>
      <c r="C177" s="13">
        <v>200460222</v>
      </c>
      <c r="D177" s="14" t="s">
        <v>567</v>
      </c>
      <c r="E177" s="14" t="s">
        <v>173</v>
      </c>
      <c r="F177" s="13" t="s">
        <v>21</v>
      </c>
      <c r="G177" s="23">
        <v>251201174267382</v>
      </c>
      <c r="H177" s="16" t="s">
        <v>41</v>
      </c>
      <c r="I177" s="14" t="s">
        <v>432</v>
      </c>
      <c r="J177" s="17" t="s">
        <v>12</v>
      </c>
      <c r="K177" s="18" t="s">
        <v>799</v>
      </c>
      <c r="L177" s="19" t="s">
        <v>765</v>
      </c>
      <c r="M177" s="20">
        <v>12438000</v>
      </c>
    </row>
    <row r="178" spans="2:13" s="4" customFormat="1" ht="49.5" customHeight="1" x14ac:dyDescent="0.2">
      <c r="B178" s="9">
        <v>172</v>
      </c>
      <c r="C178" s="13">
        <v>200460222</v>
      </c>
      <c r="D178" s="14" t="s">
        <v>568</v>
      </c>
      <c r="E178" s="14" t="s">
        <v>182</v>
      </c>
      <c r="F178" s="13" t="s">
        <v>183</v>
      </c>
      <c r="G178" s="23">
        <v>251201174268234</v>
      </c>
      <c r="H178" s="16" t="s">
        <v>41</v>
      </c>
      <c r="I178" s="14" t="s">
        <v>431</v>
      </c>
      <c r="J178" s="17" t="s">
        <v>213</v>
      </c>
      <c r="K178" s="18" t="s">
        <v>799</v>
      </c>
      <c r="L178" s="19" t="s">
        <v>766</v>
      </c>
      <c r="M178" s="20">
        <v>338138500</v>
      </c>
    </row>
    <row r="179" spans="2:13" s="4" customFormat="1" ht="51.75" customHeight="1" x14ac:dyDescent="0.2">
      <c r="B179" s="9">
        <v>173</v>
      </c>
      <c r="C179" s="13">
        <v>200460222</v>
      </c>
      <c r="D179" s="14" t="s">
        <v>569</v>
      </c>
      <c r="E179" s="14" t="s">
        <v>34</v>
      </c>
      <c r="F179" s="13" t="s">
        <v>102</v>
      </c>
      <c r="G179" s="23">
        <v>251201174268277</v>
      </c>
      <c r="H179" s="16" t="s">
        <v>41</v>
      </c>
      <c r="I179" s="14" t="s">
        <v>430</v>
      </c>
      <c r="J179" s="17" t="s">
        <v>218</v>
      </c>
      <c r="K179" s="18" t="s">
        <v>799</v>
      </c>
      <c r="L179" s="19" t="s">
        <v>767</v>
      </c>
      <c r="M179" s="20">
        <v>108989290</v>
      </c>
    </row>
    <row r="180" spans="2:13" s="4" customFormat="1" ht="45" x14ac:dyDescent="0.2">
      <c r="B180" s="9">
        <v>174</v>
      </c>
      <c r="C180" s="13">
        <v>200460222</v>
      </c>
      <c r="D180" s="14" t="s">
        <v>570</v>
      </c>
      <c r="E180" s="14" t="s">
        <v>184</v>
      </c>
      <c r="F180" s="13" t="s">
        <v>185</v>
      </c>
      <c r="G180" s="23">
        <v>251201174268368</v>
      </c>
      <c r="H180" s="16" t="s">
        <v>41</v>
      </c>
      <c r="I180" s="14" t="s">
        <v>429</v>
      </c>
      <c r="J180" s="17" t="s">
        <v>239</v>
      </c>
      <c r="K180" s="18" t="s">
        <v>799</v>
      </c>
      <c r="L180" s="19" t="s">
        <v>768</v>
      </c>
      <c r="M180" s="20">
        <v>21672000</v>
      </c>
    </row>
    <row r="181" spans="2:13" s="4" customFormat="1" ht="45" x14ac:dyDescent="0.2">
      <c r="B181" s="9">
        <v>175</v>
      </c>
      <c r="C181" s="13">
        <v>200460222</v>
      </c>
      <c r="D181" s="14" t="s">
        <v>571</v>
      </c>
      <c r="E181" s="14" t="s">
        <v>186</v>
      </c>
      <c r="F181" s="13" t="s">
        <v>40</v>
      </c>
      <c r="G181" s="23">
        <v>251201174268491</v>
      </c>
      <c r="H181" s="16" t="s">
        <v>41</v>
      </c>
      <c r="I181" s="14" t="s">
        <v>428</v>
      </c>
      <c r="J181" s="17" t="s">
        <v>235</v>
      </c>
      <c r="K181" s="18" t="s">
        <v>799</v>
      </c>
      <c r="L181" s="19" t="s">
        <v>769</v>
      </c>
      <c r="M181" s="20">
        <v>30000000</v>
      </c>
    </row>
    <row r="182" spans="2:13" s="4" customFormat="1" ht="45" x14ac:dyDescent="0.2">
      <c r="B182" s="9">
        <v>176</v>
      </c>
      <c r="C182" s="13">
        <v>200460222</v>
      </c>
      <c r="D182" s="14" t="s">
        <v>572</v>
      </c>
      <c r="E182" s="14" t="s">
        <v>177</v>
      </c>
      <c r="F182" s="13" t="s">
        <v>24</v>
      </c>
      <c r="G182" s="23">
        <v>251201174272753</v>
      </c>
      <c r="H182" s="16" t="s">
        <v>41</v>
      </c>
      <c r="I182" s="14" t="s">
        <v>427</v>
      </c>
      <c r="J182" s="17" t="s">
        <v>8</v>
      </c>
      <c r="K182" s="18" t="s">
        <v>799</v>
      </c>
      <c r="L182" s="19" t="s">
        <v>770</v>
      </c>
      <c r="M182" s="20">
        <v>118014404</v>
      </c>
    </row>
    <row r="183" spans="2:13" s="4" customFormat="1" ht="45" x14ac:dyDescent="0.2">
      <c r="B183" s="9">
        <v>177</v>
      </c>
      <c r="C183" s="13">
        <v>200460222</v>
      </c>
      <c r="D183" s="14" t="s">
        <v>573</v>
      </c>
      <c r="E183" s="14" t="s">
        <v>177</v>
      </c>
      <c r="F183" s="13" t="s">
        <v>17</v>
      </c>
      <c r="G183" s="23">
        <v>251201174275063</v>
      </c>
      <c r="H183" s="16" t="s">
        <v>41</v>
      </c>
      <c r="I183" s="14" t="s">
        <v>426</v>
      </c>
      <c r="J183" s="17" t="s">
        <v>239</v>
      </c>
      <c r="K183" s="18" t="s">
        <v>799</v>
      </c>
      <c r="L183" s="19" t="s">
        <v>771</v>
      </c>
      <c r="M183" s="20">
        <v>103073572</v>
      </c>
    </row>
    <row r="184" spans="2:13" s="4" customFormat="1" ht="45" x14ac:dyDescent="0.2">
      <c r="B184" s="9">
        <v>178</v>
      </c>
      <c r="C184" s="13">
        <v>200460222</v>
      </c>
      <c r="D184" s="14" t="s">
        <v>574</v>
      </c>
      <c r="E184" s="14" t="s">
        <v>187</v>
      </c>
      <c r="F184" s="13" t="s">
        <v>188</v>
      </c>
      <c r="G184" s="23">
        <v>251201174276828</v>
      </c>
      <c r="H184" s="16" t="s">
        <v>41</v>
      </c>
      <c r="I184" s="14" t="s">
        <v>425</v>
      </c>
      <c r="J184" s="17" t="s">
        <v>217</v>
      </c>
      <c r="K184" s="18" t="s">
        <v>799</v>
      </c>
      <c r="L184" s="19" t="s">
        <v>772</v>
      </c>
      <c r="M184" s="20">
        <v>747299840</v>
      </c>
    </row>
    <row r="185" spans="2:13" s="4" customFormat="1" ht="45" x14ac:dyDescent="0.2">
      <c r="B185" s="9">
        <v>179</v>
      </c>
      <c r="C185" s="13">
        <v>200460222</v>
      </c>
      <c r="D185" s="14" t="s">
        <v>575</v>
      </c>
      <c r="E185" s="14" t="s">
        <v>182</v>
      </c>
      <c r="F185" s="13" t="s">
        <v>189</v>
      </c>
      <c r="G185" s="23">
        <v>251201174277665</v>
      </c>
      <c r="H185" s="16" t="s">
        <v>41</v>
      </c>
      <c r="I185" s="14" t="s">
        <v>424</v>
      </c>
      <c r="J185" s="17" t="s">
        <v>214</v>
      </c>
      <c r="K185" s="18" t="s">
        <v>799</v>
      </c>
      <c r="L185" s="19" t="s">
        <v>773</v>
      </c>
      <c r="M185" s="20">
        <v>6449520</v>
      </c>
    </row>
    <row r="186" spans="2:13" s="4" customFormat="1" ht="45" x14ac:dyDescent="0.2">
      <c r="B186" s="9">
        <v>180</v>
      </c>
      <c r="C186" s="13">
        <v>200460222</v>
      </c>
      <c r="D186" s="14" t="s">
        <v>100</v>
      </c>
      <c r="E186" s="14" t="s">
        <v>36</v>
      </c>
      <c r="F186" s="13" t="s">
        <v>190</v>
      </c>
      <c r="G186" s="23">
        <v>251201174277696</v>
      </c>
      <c r="H186" s="16" t="s">
        <v>41</v>
      </c>
      <c r="I186" s="14" t="s">
        <v>423</v>
      </c>
      <c r="J186" s="17" t="s">
        <v>225</v>
      </c>
      <c r="K186" s="18" t="s">
        <v>799</v>
      </c>
      <c r="L186" s="19" t="s">
        <v>774</v>
      </c>
      <c r="M186" s="20">
        <v>2162034995</v>
      </c>
    </row>
    <row r="187" spans="2:13" s="4" customFormat="1" ht="45" x14ac:dyDescent="0.2">
      <c r="B187" s="9">
        <v>181</v>
      </c>
      <c r="C187" s="13">
        <v>200460222</v>
      </c>
      <c r="D187" s="14" t="s">
        <v>576</v>
      </c>
      <c r="E187" s="14" t="s">
        <v>191</v>
      </c>
      <c r="F187" s="13" t="s">
        <v>40</v>
      </c>
      <c r="G187" s="23">
        <v>251200344277721</v>
      </c>
      <c r="H187" s="16" t="s">
        <v>41</v>
      </c>
      <c r="I187" s="14" t="s">
        <v>422</v>
      </c>
      <c r="J187" s="17" t="s">
        <v>235</v>
      </c>
      <c r="K187" s="18" t="s">
        <v>799</v>
      </c>
      <c r="L187" s="19" t="s">
        <v>775</v>
      </c>
      <c r="M187" s="20">
        <v>39960000</v>
      </c>
    </row>
    <row r="188" spans="2:13" s="4" customFormat="1" ht="45" x14ac:dyDescent="0.2">
      <c r="B188" s="9">
        <v>182</v>
      </c>
      <c r="C188" s="13">
        <v>200460222</v>
      </c>
      <c r="D188" s="14" t="s">
        <v>577</v>
      </c>
      <c r="E188" s="14" t="s">
        <v>192</v>
      </c>
      <c r="F188" s="13" t="s">
        <v>193</v>
      </c>
      <c r="G188" s="23">
        <v>251201174278282</v>
      </c>
      <c r="H188" s="16" t="s">
        <v>41</v>
      </c>
      <c r="I188" s="14" t="s">
        <v>421</v>
      </c>
      <c r="J188" s="17" t="s">
        <v>221</v>
      </c>
      <c r="K188" s="18" t="s">
        <v>799</v>
      </c>
      <c r="L188" s="19" t="s">
        <v>776</v>
      </c>
      <c r="M188" s="20">
        <v>457374400</v>
      </c>
    </row>
    <row r="189" spans="2:13" s="4" customFormat="1" ht="45" x14ac:dyDescent="0.2">
      <c r="B189" s="9">
        <v>183</v>
      </c>
      <c r="C189" s="13">
        <v>200460222</v>
      </c>
      <c r="D189" s="14" t="s">
        <v>578</v>
      </c>
      <c r="E189" s="14" t="s">
        <v>182</v>
      </c>
      <c r="F189" s="13" t="s">
        <v>194</v>
      </c>
      <c r="G189" s="23">
        <v>251201174278419</v>
      </c>
      <c r="H189" s="16" t="s">
        <v>41</v>
      </c>
      <c r="I189" s="14" t="s">
        <v>420</v>
      </c>
      <c r="J189" s="17" t="s">
        <v>239</v>
      </c>
      <c r="K189" s="18" t="s">
        <v>799</v>
      </c>
      <c r="L189" s="19" t="s">
        <v>777</v>
      </c>
      <c r="M189" s="20">
        <v>2032500</v>
      </c>
    </row>
    <row r="190" spans="2:13" s="4" customFormat="1" ht="45" x14ac:dyDescent="0.2">
      <c r="B190" s="9">
        <v>184</v>
      </c>
      <c r="C190" s="13">
        <v>200460222</v>
      </c>
      <c r="D190" s="14" t="s">
        <v>285</v>
      </c>
      <c r="E190" s="14" t="s">
        <v>178</v>
      </c>
      <c r="F190" s="13" t="s">
        <v>195</v>
      </c>
      <c r="G190" s="23">
        <v>251201174280684</v>
      </c>
      <c r="H190" s="16" t="s">
        <v>41</v>
      </c>
      <c r="I190" s="14" t="s">
        <v>419</v>
      </c>
      <c r="J190" s="17" t="s">
        <v>228</v>
      </c>
      <c r="K190" s="18" t="s">
        <v>799</v>
      </c>
      <c r="L190" s="19" t="s">
        <v>778</v>
      </c>
      <c r="M190" s="20">
        <v>3354276800</v>
      </c>
    </row>
    <row r="191" spans="2:13" s="4" customFormat="1" ht="45" x14ac:dyDescent="0.2">
      <c r="B191" s="9">
        <v>185</v>
      </c>
      <c r="C191" s="13">
        <v>200460222</v>
      </c>
      <c r="D191" s="14" t="s">
        <v>285</v>
      </c>
      <c r="E191" s="14" t="s">
        <v>178</v>
      </c>
      <c r="F191" s="13" t="s">
        <v>196</v>
      </c>
      <c r="G191" s="23">
        <v>251201174280828</v>
      </c>
      <c r="H191" s="16" t="s">
        <v>41</v>
      </c>
      <c r="I191" s="14" t="s">
        <v>419</v>
      </c>
      <c r="J191" s="17" t="s">
        <v>228</v>
      </c>
      <c r="K191" s="18" t="s">
        <v>799</v>
      </c>
      <c r="L191" s="19" t="s">
        <v>779</v>
      </c>
      <c r="M191" s="20">
        <v>10228288000</v>
      </c>
    </row>
    <row r="192" spans="2:13" s="4" customFormat="1" ht="45" x14ac:dyDescent="0.2">
      <c r="B192" s="9">
        <v>186</v>
      </c>
      <c r="C192" s="13">
        <v>200460222</v>
      </c>
      <c r="D192" s="14" t="s">
        <v>579</v>
      </c>
      <c r="E192" s="14" t="s">
        <v>191</v>
      </c>
      <c r="F192" s="13" t="s">
        <v>197</v>
      </c>
      <c r="G192" s="23">
        <v>251201174280863</v>
      </c>
      <c r="H192" s="16" t="s">
        <v>41</v>
      </c>
      <c r="I192" s="14" t="s">
        <v>418</v>
      </c>
      <c r="J192" s="17" t="s">
        <v>230</v>
      </c>
      <c r="K192" s="18" t="s">
        <v>799</v>
      </c>
      <c r="L192" s="19" t="s">
        <v>781</v>
      </c>
      <c r="M192" s="20">
        <v>14774000</v>
      </c>
    </row>
    <row r="193" spans="2:13" s="4" customFormat="1" ht="45" x14ac:dyDescent="0.2">
      <c r="B193" s="9">
        <v>187</v>
      </c>
      <c r="C193" s="13">
        <v>200460222</v>
      </c>
      <c r="D193" s="14" t="s">
        <v>580</v>
      </c>
      <c r="E193" s="14" t="s">
        <v>173</v>
      </c>
      <c r="F193" s="13" t="s">
        <v>198</v>
      </c>
      <c r="G193" s="23">
        <v>251201174281733</v>
      </c>
      <c r="H193" s="16" t="s">
        <v>41</v>
      </c>
      <c r="I193" s="14" t="s">
        <v>199</v>
      </c>
      <c r="J193" s="17" t="s">
        <v>12</v>
      </c>
      <c r="K193" s="18" t="s">
        <v>799</v>
      </c>
      <c r="L193" s="19" t="s">
        <v>780</v>
      </c>
      <c r="M193" s="20">
        <v>168278000</v>
      </c>
    </row>
    <row r="194" spans="2:13" s="4" customFormat="1" ht="45" x14ac:dyDescent="0.2">
      <c r="B194" s="9">
        <v>188</v>
      </c>
      <c r="C194" s="13">
        <v>200460222</v>
      </c>
      <c r="D194" s="14" t="s">
        <v>581</v>
      </c>
      <c r="E194" s="14" t="s">
        <v>33</v>
      </c>
      <c r="F194" s="13" t="s">
        <v>105</v>
      </c>
      <c r="G194" s="23">
        <v>251201174282176</v>
      </c>
      <c r="H194" s="16" t="s">
        <v>41</v>
      </c>
      <c r="I194" s="14" t="s">
        <v>417</v>
      </c>
      <c r="J194" s="17" t="s">
        <v>221</v>
      </c>
      <c r="K194" s="18" t="s">
        <v>799</v>
      </c>
      <c r="L194" s="19" t="s">
        <v>782</v>
      </c>
      <c r="M194" s="20">
        <v>27842000</v>
      </c>
    </row>
    <row r="195" spans="2:13" s="4" customFormat="1" ht="45" x14ac:dyDescent="0.2">
      <c r="B195" s="9">
        <v>189</v>
      </c>
      <c r="C195" s="13">
        <v>200460222</v>
      </c>
      <c r="D195" s="14" t="s">
        <v>582</v>
      </c>
      <c r="E195" s="14" t="s">
        <v>35</v>
      </c>
      <c r="F195" s="13" t="s">
        <v>40</v>
      </c>
      <c r="G195" s="23">
        <v>251201174283459</v>
      </c>
      <c r="H195" s="16" t="s">
        <v>41</v>
      </c>
      <c r="I195" s="14" t="s">
        <v>416</v>
      </c>
      <c r="J195" s="17" t="s">
        <v>241</v>
      </c>
      <c r="K195" s="18" t="s">
        <v>799</v>
      </c>
      <c r="L195" s="19" t="s">
        <v>783</v>
      </c>
      <c r="M195" s="20">
        <v>3000000</v>
      </c>
    </row>
    <row r="196" spans="2:13" s="4" customFormat="1" ht="45" x14ac:dyDescent="0.2">
      <c r="B196" s="9">
        <v>190</v>
      </c>
      <c r="C196" s="13">
        <v>200460222</v>
      </c>
      <c r="D196" s="14" t="s">
        <v>269</v>
      </c>
      <c r="E196" s="14" t="s">
        <v>200</v>
      </c>
      <c r="F196" s="13" t="s">
        <v>40</v>
      </c>
      <c r="G196" s="23">
        <v>251201174283476</v>
      </c>
      <c r="H196" s="16" t="s">
        <v>41</v>
      </c>
      <c r="I196" s="14" t="s">
        <v>303</v>
      </c>
      <c r="J196" s="17" t="s">
        <v>241</v>
      </c>
      <c r="K196" s="18" t="s">
        <v>799</v>
      </c>
      <c r="L196" s="19" t="s">
        <v>784</v>
      </c>
      <c r="M196" s="20">
        <v>14000000</v>
      </c>
    </row>
    <row r="197" spans="2:13" s="4" customFormat="1" ht="45" x14ac:dyDescent="0.2">
      <c r="B197" s="9">
        <v>191</v>
      </c>
      <c r="C197" s="13">
        <v>200460222</v>
      </c>
      <c r="D197" s="14" t="s">
        <v>535</v>
      </c>
      <c r="E197" s="14" t="s">
        <v>33</v>
      </c>
      <c r="F197" s="13" t="s">
        <v>23</v>
      </c>
      <c r="G197" s="23">
        <v>251201174283564</v>
      </c>
      <c r="H197" s="16" t="s">
        <v>41</v>
      </c>
      <c r="I197" s="14" t="s">
        <v>415</v>
      </c>
      <c r="J197" s="17" t="s">
        <v>219</v>
      </c>
      <c r="K197" s="18" t="s">
        <v>799</v>
      </c>
      <c r="L197" s="19" t="s">
        <v>785</v>
      </c>
      <c r="M197" s="20">
        <v>28265800</v>
      </c>
    </row>
    <row r="198" spans="2:13" s="4" customFormat="1" ht="45" x14ac:dyDescent="0.2">
      <c r="B198" s="9">
        <v>192</v>
      </c>
      <c r="C198" s="13">
        <v>200460222</v>
      </c>
      <c r="D198" s="14" t="s">
        <v>583</v>
      </c>
      <c r="E198" s="14" t="s">
        <v>182</v>
      </c>
      <c r="F198" s="13" t="s">
        <v>170</v>
      </c>
      <c r="G198" s="23">
        <v>251201174287101</v>
      </c>
      <c r="H198" s="16" t="s">
        <v>41</v>
      </c>
      <c r="I198" s="14" t="s">
        <v>414</v>
      </c>
      <c r="J198" s="17" t="s">
        <v>217</v>
      </c>
      <c r="K198" s="18" t="s">
        <v>799</v>
      </c>
      <c r="L198" s="19" t="s">
        <v>786</v>
      </c>
      <c r="M198" s="20">
        <v>5260000.8</v>
      </c>
    </row>
    <row r="199" spans="2:13" s="4" customFormat="1" ht="45" x14ac:dyDescent="0.2">
      <c r="B199" s="9">
        <v>193</v>
      </c>
      <c r="C199" s="13">
        <v>200460222</v>
      </c>
      <c r="D199" s="14" t="s">
        <v>584</v>
      </c>
      <c r="E199" s="14" t="s">
        <v>1</v>
      </c>
      <c r="F199" s="13" t="s">
        <v>30</v>
      </c>
      <c r="G199" s="23">
        <v>251201174292658</v>
      </c>
      <c r="H199" s="16" t="s">
        <v>41</v>
      </c>
      <c r="I199" s="14" t="s">
        <v>413</v>
      </c>
      <c r="J199" s="17" t="s">
        <v>228</v>
      </c>
      <c r="K199" s="18" t="s">
        <v>799</v>
      </c>
      <c r="L199" s="19" t="s">
        <v>787</v>
      </c>
      <c r="M199" s="20">
        <v>672000000</v>
      </c>
    </row>
    <row r="200" spans="2:13" s="4" customFormat="1" ht="45" x14ac:dyDescent="0.2">
      <c r="B200" s="9">
        <v>194</v>
      </c>
      <c r="C200" s="13">
        <v>200460222</v>
      </c>
      <c r="D200" s="14" t="s">
        <v>585</v>
      </c>
      <c r="E200" s="14" t="s">
        <v>201</v>
      </c>
      <c r="F200" s="13" t="s">
        <v>202</v>
      </c>
      <c r="G200" s="23">
        <v>251201174287246</v>
      </c>
      <c r="H200" s="16" t="s">
        <v>41</v>
      </c>
      <c r="I200" s="14" t="s">
        <v>412</v>
      </c>
      <c r="J200" s="17" t="s">
        <v>242</v>
      </c>
      <c r="K200" s="18" t="s">
        <v>799</v>
      </c>
      <c r="L200" s="19" t="s">
        <v>788</v>
      </c>
      <c r="M200" s="20">
        <v>120860000</v>
      </c>
    </row>
    <row r="201" spans="2:13" s="4" customFormat="1" ht="45" x14ac:dyDescent="0.2">
      <c r="B201" s="9">
        <v>195</v>
      </c>
      <c r="C201" s="13">
        <v>200460222</v>
      </c>
      <c r="D201" s="14" t="s">
        <v>586</v>
      </c>
      <c r="E201" s="14" t="s">
        <v>203</v>
      </c>
      <c r="F201" s="13" t="s">
        <v>17</v>
      </c>
      <c r="G201" s="23">
        <v>251201174287865</v>
      </c>
      <c r="H201" s="16" t="s">
        <v>41</v>
      </c>
      <c r="I201" s="14" t="s">
        <v>411</v>
      </c>
      <c r="J201" s="17" t="s">
        <v>243</v>
      </c>
      <c r="K201" s="18" t="s">
        <v>799</v>
      </c>
      <c r="L201" s="19" t="s">
        <v>789</v>
      </c>
      <c r="M201" s="20">
        <v>657730560</v>
      </c>
    </row>
    <row r="202" spans="2:13" s="4" customFormat="1" ht="45" x14ac:dyDescent="0.2">
      <c r="B202" s="9">
        <v>196</v>
      </c>
      <c r="C202" s="13">
        <v>200460222</v>
      </c>
      <c r="D202" s="14" t="s">
        <v>587</v>
      </c>
      <c r="E202" s="14" t="s">
        <v>34</v>
      </c>
      <c r="F202" s="13" t="s">
        <v>198</v>
      </c>
      <c r="G202" s="23">
        <v>251201174288145</v>
      </c>
      <c r="H202" s="16" t="s">
        <v>41</v>
      </c>
      <c r="I202" s="14" t="s">
        <v>410</v>
      </c>
      <c r="J202" s="17" t="s">
        <v>238</v>
      </c>
      <c r="K202" s="18" t="s">
        <v>799</v>
      </c>
      <c r="L202" s="19" t="s">
        <v>790</v>
      </c>
      <c r="M202" s="20">
        <v>1906176480</v>
      </c>
    </row>
    <row r="203" spans="2:13" s="4" customFormat="1" ht="45" x14ac:dyDescent="0.2">
      <c r="B203" s="9">
        <v>197</v>
      </c>
      <c r="C203" s="13">
        <v>200460222</v>
      </c>
      <c r="D203" s="14" t="s">
        <v>588</v>
      </c>
      <c r="E203" s="14" t="s">
        <v>192</v>
      </c>
      <c r="F203" s="13" t="s">
        <v>204</v>
      </c>
      <c r="G203" s="23">
        <v>251201174288166</v>
      </c>
      <c r="H203" s="16" t="s">
        <v>41</v>
      </c>
      <c r="I203" s="14" t="s">
        <v>301</v>
      </c>
      <c r="J203" s="17" t="s">
        <v>220</v>
      </c>
      <c r="K203" s="18" t="s">
        <v>799</v>
      </c>
      <c r="L203" s="19" t="s">
        <v>791</v>
      </c>
      <c r="M203" s="20">
        <v>19891200</v>
      </c>
    </row>
    <row r="204" spans="2:13" s="4" customFormat="1" ht="45" x14ac:dyDescent="0.2">
      <c r="B204" s="9">
        <v>198</v>
      </c>
      <c r="C204" s="13">
        <v>200460222</v>
      </c>
      <c r="D204" s="14" t="s">
        <v>589</v>
      </c>
      <c r="E204" s="14" t="s">
        <v>203</v>
      </c>
      <c r="F204" s="13" t="s">
        <v>205</v>
      </c>
      <c r="G204" s="23">
        <v>251201174292718</v>
      </c>
      <c r="H204" s="16" t="s">
        <v>41</v>
      </c>
      <c r="I204" s="14" t="s">
        <v>409</v>
      </c>
      <c r="J204" s="17" t="s">
        <v>10</v>
      </c>
      <c r="K204" s="18" t="s">
        <v>799</v>
      </c>
      <c r="L204" s="19" t="s">
        <v>792</v>
      </c>
      <c r="M204" s="20">
        <v>39680000</v>
      </c>
    </row>
    <row r="205" spans="2:13" s="4" customFormat="1" ht="45" x14ac:dyDescent="0.2">
      <c r="B205" s="9">
        <v>199</v>
      </c>
      <c r="C205" s="13">
        <v>200460222</v>
      </c>
      <c r="D205" s="14" t="s">
        <v>590</v>
      </c>
      <c r="E205" s="14" t="s">
        <v>203</v>
      </c>
      <c r="F205" s="13" t="s">
        <v>206</v>
      </c>
      <c r="G205" s="23">
        <v>251201174292798</v>
      </c>
      <c r="H205" s="16" t="s">
        <v>41</v>
      </c>
      <c r="I205" s="14" t="s">
        <v>408</v>
      </c>
      <c r="J205" s="17" t="s">
        <v>14</v>
      </c>
      <c r="K205" s="18" t="s">
        <v>799</v>
      </c>
      <c r="L205" s="19" t="s">
        <v>793</v>
      </c>
      <c r="M205" s="20">
        <v>26006400</v>
      </c>
    </row>
    <row r="206" spans="2:13" s="4" customFormat="1" ht="45" x14ac:dyDescent="0.2">
      <c r="B206" s="9">
        <v>200</v>
      </c>
      <c r="C206" s="13">
        <v>200460222</v>
      </c>
      <c r="D206" s="14" t="s">
        <v>591</v>
      </c>
      <c r="E206" s="14" t="s">
        <v>182</v>
      </c>
      <c r="F206" s="13" t="s">
        <v>23</v>
      </c>
      <c r="G206" s="23">
        <v>251201174292903</v>
      </c>
      <c r="H206" s="16" t="s">
        <v>41</v>
      </c>
      <c r="I206" s="14" t="s">
        <v>407</v>
      </c>
      <c r="J206" s="17" t="s">
        <v>216</v>
      </c>
      <c r="K206" s="18" t="s">
        <v>799</v>
      </c>
      <c r="L206" s="19" t="s">
        <v>794</v>
      </c>
      <c r="M206" s="20">
        <v>65000000</v>
      </c>
    </row>
    <row r="207" spans="2:13" s="4" customFormat="1" ht="45" x14ac:dyDescent="0.2">
      <c r="B207" s="9">
        <v>201</v>
      </c>
      <c r="C207" s="13">
        <v>200460222</v>
      </c>
      <c r="D207" s="14" t="s">
        <v>285</v>
      </c>
      <c r="E207" s="14" t="s">
        <v>178</v>
      </c>
      <c r="F207" s="13" t="s">
        <v>207</v>
      </c>
      <c r="G207" s="23">
        <v>251201174294527</v>
      </c>
      <c r="H207" s="16" t="s">
        <v>41</v>
      </c>
      <c r="I207" s="14" t="s">
        <v>350</v>
      </c>
      <c r="J207" s="17" t="s">
        <v>228</v>
      </c>
      <c r="K207" s="18" t="s">
        <v>799</v>
      </c>
      <c r="L207" s="19" t="s">
        <v>795</v>
      </c>
      <c r="M207" s="20">
        <v>1158080000</v>
      </c>
    </row>
    <row r="208" spans="2:13" s="4" customFormat="1" ht="45" x14ac:dyDescent="0.2">
      <c r="B208" s="9">
        <v>202</v>
      </c>
      <c r="C208" s="13">
        <v>200460222</v>
      </c>
      <c r="D208" s="14" t="s">
        <v>592</v>
      </c>
      <c r="E208" s="14" t="s">
        <v>182</v>
      </c>
      <c r="F208" s="13" t="s">
        <v>208</v>
      </c>
      <c r="G208" s="23">
        <v>251201174294861</v>
      </c>
      <c r="H208" s="16" t="s">
        <v>41</v>
      </c>
      <c r="I208" s="14" t="s">
        <v>405</v>
      </c>
      <c r="J208" s="17" t="s">
        <v>213</v>
      </c>
      <c r="K208" s="18" t="s">
        <v>799</v>
      </c>
      <c r="L208" s="19" t="s">
        <v>798</v>
      </c>
      <c r="M208" s="20">
        <v>246773945.59999999</v>
      </c>
    </row>
    <row r="209" spans="2:13" s="4" customFormat="1" ht="45" x14ac:dyDescent="0.2">
      <c r="B209" s="9">
        <v>203</v>
      </c>
      <c r="C209" s="13">
        <v>200460222</v>
      </c>
      <c r="D209" s="14" t="s">
        <v>593</v>
      </c>
      <c r="E209" s="14" t="s">
        <v>178</v>
      </c>
      <c r="F209" s="13" t="s">
        <v>209</v>
      </c>
      <c r="G209" s="23">
        <v>251201174295113</v>
      </c>
      <c r="H209" s="16" t="s">
        <v>41</v>
      </c>
      <c r="I209" s="14" t="s">
        <v>406</v>
      </c>
      <c r="J209" s="17" t="s">
        <v>221</v>
      </c>
      <c r="K209" s="18" t="s">
        <v>799</v>
      </c>
      <c r="L209" s="19" t="s">
        <v>797</v>
      </c>
      <c r="M209" s="20">
        <v>9044100000</v>
      </c>
    </row>
    <row r="210" spans="2:13" s="4" customFormat="1" ht="45" x14ac:dyDescent="0.2">
      <c r="B210" s="9">
        <v>204</v>
      </c>
      <c r="C210" s="13">
        <v>200460222</v>
      </c>
      <c r="D210" s="14" t="s">
        <v>594</v>
      </c>
      <c r="E210" s="14" t="s">
        <v>37</v>
      </c>
      <c r="F210" s="13" t="s">
        <v>40</v>
      </c>
      <c r="G210" s="23">
        <v>251201174296003</v>
      </c>
      <c r="H210" s="16" t="s">
        <v>41</v>
      </c>
      <c r="I210" s="14" t="s">
        <v>404</v>
      </c>
      <c r="J210" s="17" t="s">
        <v>230</v>
      </c>
      <c r="K210" s="18" t="s">
        <v>799</v>
      </c>
      <c r="L210" s="19" t="s">
        <v>796</v>
      </c>
      <c r="M210" s="20">
        <v>2109444448</v>
      </c>
    </row>
    <row r="211" spans="2:13" ht="21.75" customHeight="1" x14ac:dyDescent="0.2">
      <c r="B211" s="24" t="s">
        <v>38</v>
      </c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5">
        <f>SUM(M69:M210)</f>
        <v>218994684303.99994</v>
      </c>
    </row>
    <row r="212" spans="2:13" ht="19.5" customHeight="1" x14ac:dyDescent="0.2">
      <c r="B212" s="24" t="s">
        <v>39</v>
      </c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6">
        <f>263532165831+M211</f>
        <v>482526850134.99994</v>
      </c>
    </row>
    <row r="214" spans="2:13" ht="15" x14ac:dyDescent="0.25">
      <c r="H214" s="5"/>
    </row>
  </sheetData>
  <mergeCells count="3">
    <mergeCell ref="B3:M3"/>
    <mergeCell ref="B211:L211"/>
    <mergeCell ref="B212:L212"/>
  </mergeCells>
  <printOptions horizontalCentered="1"/>
  <pageMargins left="0" right="0" top="0.78740157480314965" bottom="0.19685039370078741" header="0" footer="0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5-илова</vt:lpstr>
      <vt:lpstr>'5-илова'!Область_печати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17A04_KBK_1</dc:creator>
  <cp:lastModifiedBy>Inom</cp:lastModifiedBy>
  <cp:lastPrinted>2025-12-17T06:59:14Z</cp:lastPrinted>
  <dcterms:created xsi:type="dcterms:W3CDTF">2019-09-10T10:36:15Z</dcterms:created>
  <dcterms:modified xsi:type="dcterms:W3CDTF">2025-12-17T07:00:19Z</dcterms:modified>
</cp:coreProperties>
</file>